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9440" windowHeight="9495" activeTab="0"/>
  </bookViews>
  <sheets>
    <sheet name="цены" sheetId="1" r:id="rId1"/>
    <sheet name="столы" sheetId="2" r:id="rId2"/>
    <sheet name="Read Me" sheetId="3" r:id="rId3"/>
  </sheets>
  <definedNames>
    <definedName name="_xlnm.Print_Area" localSheetId="1">'столы'!$A$1:$J$69</definedName>
    <definedName name="_xlnm.Print_Area" localSheetId="0">'цены'!$A$1:$J$85</definedName>
    <definedName name="прайс">'цены'!$B$9:$D$83</definedName>
    <definedName name="цены">'цены'!$B$9:$E$83</definedName>
  </definedNames>
  <calcPr fullCalcOnLoad="1"/>
</workbook>
</file>

<file path=xl/sharedStrings.xml><?xml version="1.0" encoding="utf-8"?>
<sst xmlns="http://schemas.openxmlformats.org/spreadsheetml/2006/main" count="219" uniqueCount="143">
  <si>
    <t>арт.</t>
  </si>
  <si>
    <t>КОНСТРУКТИВНЫЕ ОСОБЕННОСТИ:</t>
  </si>
  <si>
    <t>ПРИМЕЧАНИЯ:</t>
  </si>
  <si>
    <t>Все цены даны с НДС, без учёта доставки</t>
  </si>
  <si>
    <t>Вся мебель упакована в гофрокартон</t>
  </si>
  <si>
    <t>&lt;&lt;- меняя тут данные меняем сразу на всех листах!!!</t>
  </si>
  <si>
    <t>розница</t>
  </si>
  <si>
    <t>опт</t>
  </si>
  <si>
    <t xml:space="preserve">материал корпуса ЛДСП - 16мм ,  кромка ПВХ 04 мм. </t>
  </si>
  <si>
    <t>модель</t>
  </si>
  <si>
    <t>v.02.02.2016</t>
  </si>
  <si>
    <t>Л217</t>
  </si>
  <si>
    <t>Л218</t>
  </si>
  <si>
    <t>Л219</t>
  </si>
  <si>
    <t>Л220</t>
  </si>
  <si>
    <t>Л221</t>
  </si>
  <si>
    <t>Л222</t>
  </si>
  <si>
    <t>Л223</t>
  </si>
  <si>
    <t>Л224</t>
  </si>
  <si>
    <t>Л225</t>
  </si>
  <si>
    <t>Л226</t>
  </si>
  <si>
    <t>Л227</t>
  </si>
  <si>
    <t>Л228</t>
  </si>
  <si>
    <t>Л229</t>
  </si>
  <si>
    <t>Л230</t>
  </si>
  <si>
    <t>Л231</t>
  </si>
  <si>
    <t>Л232</t>
  </si>
  <si>
    <t>Л202</t>
  </si>
  <si>
    <t>Л203</t>
  </si>
  <si>
    <t>Ш202</t>
  </si>
  <si>
    <t>Ш222</t>
  </si>
  <si>
    <t>Ш215</t>
  </si>
  <si>
    <t>Ш203</t>
  </si>
  <si>
    <t>цена</t>
  </si>
  <si>
    <t>оптовый</t>
  </si>
  <si>
    <t>розничный</t>
  </si>
  <si>
    <t>прайс лист</t>
  </si>
  <si>
    <t>С201</t>
  </si>
  <si>
    <t>С208</t>
  </si>
  <si>
    <t>С210</t>
  </si>
  <si>
    <t>С211</t>
  </si>
  <si>
    <t>С212</t>
  </si>
  <si>
    <t>С213</t>
  </si>
  <si>
    <t>С214</t>
  </si>
  <si>
    <t>С215</t>
  </si>
  <si>
    <t>С216</t>
  </si>
  <si>
    <t>С217</t>
  </si>
  <si>
    <t>С218</t>
  </si>
  <si>
    <t>С220</t>
  </si>
  <si>
    <t>С209</t>
  </si>
  <si>
    <t>С221</t>
  </si>
  <si>
    <t>С222</t>
  </si>
  <si>
    <t>С223</t>
  </si>
  <si>
    <t>С224</t>
  </si>
  <si>
    <t>С225</t>
  </si>
  <si>
    <t>С227</t>
  </si>
  <si>
    <t>С228</t>
  </si>
  <si>
    <t>С230</t>
  </si>
  <si>
    <t>С238</t>
  </si>
  <si>
    <t>С248</t>
  </si>
  <si>
    <t>С250</t>
  </si>
  <si>
    <t>С251</t>
  </si>
  <si>
    <t>С256</t>
  </si>
  <si>
    <t>С257</t>
  </si>
  <si>
    <t>С258</t>
  </si>
  <si>
    <t>С259</t>
  </si>
  <si>
    <t>С253</t>
  </si>
  <si>
    <t>С252</t>
  </si>
  <si>
    <t>С254</t>
  </si>
  <si>
    <t>С265</t>
  </si>
  <si>
    <t>С264</t>
  </si>
  <si>
    <t>С255</t>
  </si>
  <si>
    <t>Т201</t>
  </si>
  <si>
    <t>Т204</t>
  </si>
  <si>
    <t>Т207</t>
  </si>
  <si>
    <t>Т209</t>
  </si>
  <si>
    <t>Т210</t>
  </si>
  <si>
    <t>Т216</t>
  </si>
  <si>
    <t>Т222</t>
  </si>
  <si>
    <t>П003</t>
  </si>
  <si>
    <t>П007</t>
  </si>
  <si>
    <t>П008</t>
  </si>
  <si>
    <t>П009</t>
  </si>
  <si>
    <t>П001</t>
  </si>
  <si>
    <t>П002</t>
  </si>
  <si>
    <t>П005</t>
  </si>
  <si>
    <t>П006</t>
  </si>
  <si>
    <t>вес</t>
  </si>
  <si>
    <t>кол-во</t>
  </si>
  <si>
    <t>объем</t>
  </si>
  <si>
    <t>всего:</t>
  </si>
  <si>
    <t>Т208</t>
  </si>
  <si>
    <t>ШхГхВ</t>
  </si>
  <si>
    <t>материал столешен/топов ЛДСП - 22мм , кромка ПВХ 2 мм.</t>
  </si>
  <si>
    <t>варианты цветов: Вишняоксфорд, Серый, НочеПегассо</t>
  </si>
  <si>
    <t>при заказе от 10 000р. доставка - БЕСПЛАТНО</t>
  </si>
  <si>
    <t>ваша накрутка &gt;&gt;</t>
  </si>
  <si>
    <t>&lt;&lt; ваша скидка</t>
  </si>
  <si>
    <t>1200х704х760</t>
  </si>
  <si>
    <t>1400х704х760</t>
  </si>
  <si>
    <t>1504х704х760</t>
  </si>
  <si>
    <t>3 ящ.</t>
  </si>
  <si>
    <t>1000х500х760</t>
  </si>
  <si>
    <t>800х704х760</t>
  </si>
  <si>
    <t>704х352х760</t>
  </si>
  <si>
    <t>1000х704х760</t>
  </si>
  <si>
    <t>1600х704х760</t>
  </si>
  <si>
    <t>вык. полка</t>
  </si>
  <si>
    <t>3 ящ</t>
  </si>
  <si>
    <t>800х600х760</t>
  </si>
  <si>
    <t>600х300х760</t>
  </si>
  <si>
    <t>1304х704х760</t>
  </si>
  <si>
    <t>1304х1304х760</t>
  </si>
  <si>
    <t>1400х900х760</t>
  </si>
  <si>
    <t>1260х630х760</t>
  </si>
  <si>
    <t>1200х600х760</t>
  </si>
  <si>
    <t>1400х700х760</t>
  </si>
  <si>
    <t>1600х800х760</t>
  </si>
  <si>
    <t>1304х900х760</t>
  </si>
  <si>
    <t>приставки по 600</t>
  </si>
  <si>
    <t>1504х900х760</t>
  </si>
  <si>
    <t>1470х735х760</t>
  </si>
  <si>
    <t>С233</t>
  </si>
  <si>
    <t>С235</t>
  </si>
  <si>
    <t>2 ящ</t>
  </si>
  <si>
    <t>d-konstruktor@mail.ru</t>
  </si>
  <si>
    <t>C233</t>
  </si>
  <si>
    <t>C235</t>
  </si>
  <si>
    <t>г.Новосибирск, ул.Красный Проспект, д.1</t>
  </si>
  <si>
    <t>т. +7 (999) 300-53-35</t>
  </si>
  <si>
    <t>konstruktor.3dn.ru</t>
  </si>
  <si>
    <t>Разработчик: Кондратов Д.С.</t>
  </si>
  <si>
    <t>e-mail: d-konstruktor@mail.ru</t>
  </si>
  <si>
    <t>http://konstruktor.3dn.ru</t>
  </si>
  <si>
    <t>https://vk.com/dkonstruktor</t>
  </si>
  <si>
    <t>https://www.facebook.com/groups/dkonstruktor</t>
  </si>
  <si>
    <t>Прошу писать на mail все недотчеты, обнаруженные вами при использовании данной таблицы!</t>
  </si>
  <si>
    <t>А так же ваши пожелания и мнения сюда:</t>
  </si>
  <si>
    <t>https://vk.com/topic-65864666_29378012</t>
  </si>
  <si>
    <t>С уважением, Кондратов Дмитрий</t>
  </si>
  <si>
    <t xml:space="preserve">Внимание!!! Так как данная программа распространяется бесплатно, разработчик не несет ответственность за возможный </t>
  </si>
  <si>
    <t>материальный и моральный ущерб, возникший при ее использовании.</t>
  </si>
  <si>
    <t>«Таблица Прайс лист», 2019 год, версия 2.0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</si>
</sst>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&quot;р.&quot;"/>
    <numFmt numFmtId="171" formatCode="#,##0.0"/>
  </numFmts>
  <fonts count="78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indexed="55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8"/>
      <color indexed="23"/>
      <name val="Arial"/>
      <family val="2"/>
    </font>
    <font>
      <i/>
      <u val="single"/>
      <sz val="6"/>
      <color indexed="55"/>
      <name val="Arial"/>
      <family val="2"/>
    </font>
    <font>
      <sz val="6"/>
      <color indexed="55"/>
      <name val="Arial"/>
      <family val="2"/>
    </font>
    <font>
      <sz val="8"/>
      <color indexed="23"/>
      <name val="Arial"/>
      <family val="2"/>
    </font>
    <font>
      <b/>
      <sz val="6"/>
      <color indexed="55"/>
      <name val="Arial"/>
      <family val="2"/>
    </font>
    <font>
      <sz val="6"/>
      <color indexed="8"/>
      <name val="Arial"/>
      <family val="2"/>
    </font>
    <font>
      <u val="single"/>
      <sz val="8"/>
      <color indexed="55"/>
      <name val="Arial"/>
      <family val="2"/>
    </font>
    <font>
      <b/>
      <sz val="8"/>
      <color indexed="55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10"/>
      <color indexed="55"/>
      <name val="Arial"/>
      <family val="2"/>
    </font>
    <font>
      <u val="single"/>
      <sz val="8"/>
      <color indexed="12"/>
      <name val="Arial"/>
      <family val="2"/>
    </font>
    <font>
      <sz val="10"/>
      <color indexed="40"/>
      <name val="Arial"/>
      <family val="2"/>
    </font>
    <font>
      <u val="single"/>
      <sz val="8"/>
      <color indexed="23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color indexed="10"/>
      <name val="Times New Roman"/>
      <family val="1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8"/>
      <color theme="0" tint="-0.3499799966812134"/>
      <name val="Arial"/>
      <family val="2"/>
    </font>
    <font>
      <b/>
      <sz val="8"/>
      <color theme="0" tint="-0.4999699890613556"/>
      <name val="Arial"/>
      <family val="2"/>
    </font>
    <font>
      <i/>
      <u val="single"/>
      <sz val="6"/>
      <color theme="0" tint="-0.3499799966812134"/>
      <name val="Arial"/>
      <family val="2"/>
    </font>
    <font>
      <sz val="6"/>
      <color theme="0" tint="-0.3499799966812134"/>
      <name val="Arial"/>
      <family val="2"/>
    </font>
    <font>
      <sz val="8"/>
      <color theme="0" tint="-0.4999699890613556"/>
      <name val="Arial"/>
      <family val="2"/>
    </font>
    <font>
      <b/>
      <sz val="6"/>
      <color theme="0" tint="-0.3499799966812134"/>
      <name val="Arial"/>
      <family val="2"/>
    </font>
    <font>
      <sz val="6"/>
      <color theme="1"/>
      <name val="Arial"/>
      <family val="2"/>
    </font>
    <font>
      <u val="single"/>
      <sz val="8"/>
      <color theme="0" tint="-0.24997000396251678"/>
      <name val="Arial"/>
      <family val="2"/>
    </font>
    <font>
      <b/>
      <sz val="8"/>
      <color theme="0" tint="-0.24997000396251678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rgb="FF00B050"/>
      <name val="Arial"/>
      <family val="2"/>
    </font>
    <font>
      <sz val="10"/>
      <color theme="0" tint="-0.3499799966812134"/>
      <name val="Arial"/>
      <family val="2"/>
    </font>
    <font>
      <sz val="10"/>
      <color rgb="FF00B050"/>
      <name val="Arial"/>
      <family val="2"/>
    </font>
    <font>
      <sz val="10"/>
      <color rgb="FF00B0F0"/>
      <name val="Arial"/>
      <family val="2"/>
    </font>
    <font>
      <u val="single"/>
      <sz val="8"/>
      <color theme="0" tint="-0.4999699890613556"/>
      <name val="Arial"/>
      <family val="2"/>
    </font>
    <font>
      <u val="single"/>
      <sz val="8"/>
      <color theme="10"/>
      <name val="Arial"/>
      <family val="2"/>
    </font>
    <font>
      <b/>
      <i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>
        <color indexed="63"/>
      </right>
      <top style="medium">
        <color theme="0" tint="-0.3499799966812134"/>
      </top>
      <bottom>
        <color indexed="63"/>
      </bottom>
    </border>
    <border>
      <left style="dashed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dashed">
        <color theme="0" tint="-0.24993999302387238"/>
      </right>
      <top>
        <color indexed="63"/>
      </top>
      <bottom>
        <color indexed="63"/>
      </bottom>
    </border>
    <border>
      <left style="dashed">
        <color theme="0" tint="-0.24993999302387238"/>
      </left>
      <right style="dashed">
        <color theme="0" tint="-0.24993999302387238"/>
      </right>
      <top>
        <color indexed="63"/>
      </top>
      <bottom>
        <color indexed="63"/>
      </bottom>
    </border>
    <border>
      <left style="dashed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 style="dashed">
        <color theme="0" tint="-0.24993999302387238"/>
      </right>
      <top>
        <color indexed="63"/>
      </top>
      <bottom style="thin">
        <color theme="0" tint="-0.3499799966812134"/>
      </bottom>
    </border>
    <border>
      <left style="dashed">
        <color theme="0" tint="-0.24993999302387238"/>
      </left>
      <right style="dashed">
        <color theme="0" tint="-0.24993999302387238"/>
      </right>
      <top>
        <color indexed="63"/>
      </top>
      <bottom style="thin">
        <color theme="0" tint="-0.3499799966812134"/>
      </bottom>
    </border>
    <border>
      <left style="dashed">
        <color theme="0" tint="-0.24993999302387238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dashed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 style="dashed">
        <color theme="0" tint="-0.3499799966812134"/>
      </right>
      <top style="medium">
        <color theme="0" tint="-0.3499799966812134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60" fillId="0" borderId="0" xfId="0" applyFont="1" applyFill="1" applyAlignment="1" applyProtection="1">
      <alignment horizontal="left" vertical="center"/>
      <protection hidden="1"/>
    </xf>
    <xf numFmtId="0" fontId="61" fillId="33" borderId="11" xfId="0" applyFont="1" applyFill="1" applyBorder="1" applyAlignment="1" applyProtection="1">
      <alignment horizontal="center" vertical="center"/>
      <protection hidden="1"/>
    </xf>
    <xf numFmtId="0" fontId="61" fillId="33" borderId="0" xfId="0" applyFont="1" applyFill="1" applyBorder="1" applyAlignment="1" applyProtection="1">
      <alignment horizontal="center" vertical="center"/>
      <protection hidden="1"/>
    </xf>
    <xf numFmtId="0" fontId="61" fillId="33" borderId="0" xfId="0" applyFont="1" applyFill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62" fillId="0" borderId="14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center" vertical="center"/>
      <protection hidden="1"/>
    </xf>
    <xf numFmtId="0" fontId="63" fillId="0" borderId="13" xfId="0" applyFont="1" applyFill="1" applyBorder="1" applyAlignment="1" applyProtection="1">
      <alignment horizontal="right" vertical="center"/>
      <protection hidden="1"/>
    </xf>
    <xf numFmtId="164" fontId="61" fillId="0" borderId="14" xfId="0" applyNumberFormat="1" applyFont="1" applyFill="1" applyBorder="1" applyAlignment="1" applyProtection="1">
      <alignment horizontal="center" vertical="center"/>
      <protection hidden="1"/>
    </xf>
    <xf numFmtId="164" fontId="61" fillId="0" borderId="15" xfId="0" applyNumberFormat="1" applyFont="1" applyFill="1" applyBorder="1" applyAlignment="1" applyProtection="1">
      <alignment horizontal="center" vertical="center"/>
      <protection hidden="1"/>
    </xf>
    <xf numFmtId="164" fontId="61" fillId="0" borderId="16" xfId="0" applyNumberFormat="1" applyFont="1" applyFill="1" applyBorder="1" applyAlignment="1" applyProtection="1">
      <alignment horizontal="center" vertical="center"/>
      <protection hidden="1"/>
    </xf>
    <xf numFmtId="0" fontId="63" fillId="0" borderId="17" xfId="0" applyFont="1" applyFill="1" applyBorder="1" applyAlignment="1" applyProtection="1">
      <alignment horizontal="right" vertical="center"/>
      <protection hidden="1"/>
    </xf>
    <xf numFmtId="164" fontId="64" fillId="0" borderId="18" xfId="0" applyNumberFormat="1" applyFont="1" applyFill="1" applyBorder="1" applyAlignment="1" applyProtection="1">
      <alignment horizontal="center" vertical="center"/>
      <protection hidden="1"/>
    </xf>
    <xf numFmtId="164" fontId="64" fillId="0" borderId="19" xfId="0" applyNumberFormat="1" applyFont="1" applyFill="1" applyBorder="1" applyAlignment="1" applyProtection="1">
      <alignment horizontal="center" vertical="center"/>
      <protection hidden="1"/>
    </xf>
    <xf numFmtId="164" fontId="64" fillId="0" borderId="15" xfId="0" applyNumberFormat="1" applyFont="1" applyFill="1" applyBorder="1" applyAlignment="1" applyProtection="1">
      <alignment horizontal="center" vertical="center"/>
      <protection hidden="1"/>
    </xf>
    <xf numFmtId="164" fontId="64" fillId="0" borderId="20" xfId="0" applyNumberFormat="1" applyFont="1" applyFill="1" applyBorder="1" applyAlignment="1" applyProtection="1">
      <alignment horizontal="center" vertical="center"/>
      <protection hidden="1"/>
    </xf>
    <xf numFmtId="0" fontId="61" fillId="33" borderId="21" xfId="0" applyFont="1" applyFill="1" applyBorder="1" applyAlignment="1" applyProtection="1">
      <alignment horizontal="center" vertical="center"/>
      <protection hidden="1"/>
    </xf>
    <xf numFmtId="0" fontId="60" fillId="33" borderId="0" xfId="0" applyFont="1" applyFill="1" applyBorder="1" applyAlignment="1" applyProtection="1">
      <alignment horizontal="left" vertical="center"/>
      <protection hidden="1"/>
    </xf>
    <xf numFmtId="164" fontId="64" fillId="0" borderId="14" xfId="0" applyNumberFormat="1" applyFont="1" applyFill="1" applyBorder="1" applyAlignment="1" applyProtection="1">
      <alignment horizontal="center" vertical="center"/>
      <protection hidden="1"/>
    </xf>
    <xf numFmtId="164" fontId="64" fillId="0" borderId="16" xfId="0" applyNumberFormat="1" applyFont="1" applyFill="1" applyBorder="1" applyAlignment="1" applyProtection="1">
      <alignment horizontal="center" vertical="center"/>
      <protection hidden="1"/>
    </xf>
    <xf numFmtId="0" fontId="63" fillId="0" borderId="11" xfId="0" applyFont="1" applyFill="1" applyBorder="1" applyAlignment="1" applyProtection="1">
      <alignment horizontal="right" vertical="center"/>
      <protection hidden="1"/>
    </xf>
    <xf numFmtId="164" fontId="64" fillId="33" borderId="11" xfId="0" applyNumberFormat="1" applyFont="1" applyFill="1" applyBorder="1" applyAlignment="1" applyProtection="1">
      <alignment horizontal="center" vertical="center"/>
      <protection hidden="1"/>
    </xf>
    <xf numFmtId="0" fontId="65" fillId="33" borderId="0" xfId="0" applyFont="1" applyFill="1" applyBorder="1" applyAlignment="1" applyProtection="1">
      <alignment horizontal="left" vertical="center"/>
      <protection hidden="1"/>
    </xf>
    <xf numFmtId="0" fontId="66" fillId="33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Alignment="1" applyProtection="1">
      <alignment horizontal="left" vertical="center"/>
      <protection hidden="1"/>
    </xf>
    <xf numFmtId="0" fontId="66" fillId="33" borderId="0" xfId="0" applyFont="1" applyFill="1" applyAlignment="1" applyProtection="1">
      <alignment horizontal="center" vertical="center"/>
      <protection hidden="1"/>
    </xf>
    <xf numFmtId="0" fontId="60" fillId="33" borderId="0" xfId="0" applyFont="1" applyFill="1" applyAlignment="1" applyProtection="1">
      <alignment horizontal="center" vertical="center"/>
      <protection hidden="1"/>
    </xf>
    <xf numFmtId="0" fontId="67" fillId="33" borderId="0" xfId="42" applyFont="1" applyFill="1" applyAlignment="1" applyProtection="1">
      <alignment horizontal="right" vertical="center"/>
      <protection hidden="1"/>
    </xf>
    <xf numFmtId="0" fontId="68" fillId="0" borderId="13" xfId="0" applyFont="1" applyFill="1" applyBorder="1" applyAlignment="1" applyProtection="1">
      <alignment horizontal="right" vertical="center"/>
      <protection hidden="1"/>
    </xf>
    <xf numFmtId="0" fontId="61" fillId="33" borderId="22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Alignment="1" applyProtection="1">
      <alignment horizontal="center" vertical="center"/>
      <protection hidden="1"/>
    </xf>
    <xf numFmtId="0" fontId="64" fillId="0" borderId="23" xfId="0" applyFont="1" applyFill="1" applyBorder="1" applyAlignment="1" applyProtection="1">
      <alignment horizontal="right" vertical="center"/>
      <protection hidden="1"/>
    </xf>
    <xf numFmtId="0" fontId="64" fillId="0" borderId="23" xfId="0" applyFont="1" applyFill="1" applyBorder="1" applyAlignment="1" applyProtection="1">
      <alignment horizontal="center" vertical="center"/>
      <protection hidden="1"/>
    </xf>
    <xf numFmtId="0" fontId="69" fillId="0" borderId="0" xfId="0" applyFont="1" applyFill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70" fillId="0" borderId="11" xfId="0" applyFont="1" applyBorder="1" applyAlignment="1" applyProtection="1">
      <alignment horizontal="right" vertical="center"/>
      <protection hidden="1"/>
    </xf>
    <xf numFmtId="0" fontId="7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72" fillId="0" borderId="0" xfId="0" applyFont="1" applyAlignment="1" applyProtection="1">
      <alignment horizontal="center" vertical="center"/>
      <protection hidden="1"/>
    </xf>
    <xf numFmtId="171" fontId="72" fillId="0" borderId="0" xfId="0" applyNumberFormat="1" applyFont="1" applyAlignment="1" applyProtection="1">
      <alignment horizontal="center" vertical="center"/>
      <protection hidden="1"/>
    </xf>
    <xf numFmtId="0" fontId="49" fillId="0" borderId="24" xfId="0" applyFont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164" fontId="0" fillId="0" borderId="25" xfId="0" applyNumberFormat="1" applyBorder="1" applyAlignment="1" applyProtection="1">
      <alignment horizontal="left" vertical="center" indent="1"/>
      <protection hidden="1"/>
    </xf>
    <xf numFmtId="171" fontId="0" fillId="0" borderId="0" xfId="0" applyNumberFormat="1" applyAlignment="1" applyProtection="1">
      <alignment horizontal="center" vertical="center"/>
      <protection hidden="1"/>
    </xf>
    <xf numFmtId="4" fontId="0" fillId="0" borderId="0" xfId="0" applyNumberFormat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164" fontId="0" fillId="0" borderId="26" xfId="0" applyNumberFormat="1" applyBorder="1" applyAlignment="1" applyProtection="1">
      <alignment horizontal="left" vertical="center" indent="1"/>
      <protection hidden="1"/>
    </xf>
    <xf numFmtId="0" fontId="0" fillId="0" borderId="27" xfId="0" applyBorder="1" applyAlignment="1" applyProtection="1">
      <alignment vertical="center"/>
      <protection hidden="1"/>
    </xf>
    <xf numFmtId="164" fontId="0" fillId="0" borderId="27" xfId="0" applyNumberFormat="1" applyBorder="1" applyAlignment="1" applyProtection="1">
      <alignment horizontal="left" vertical="center" indent="1"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63" fillId="0" borderId="28" xfId="0" applyFont="1" applyFill="1" applyBorder="1" applyAlignment="1" applyProtection="1">
      <alignment horizontal="left" vertical="center"/>
      <protection hidden="1"/>
    </xf>
    <xf numFmtId="0" fontId="66" fillId="0" borderId="28" xfId="0" applyFont="1" applyFill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33" borderId="21" xfId="0" applyFill="1" applyBorder="1" applyAlignment="1" applyProtection="1">
      <alignment vertical="center"/>
      <protection hidden="1"/>
    </xf>
    <xf numFmtId="0" fontId="0" fillId="33" borderId="21" xfId="0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left" vertical="center"/>
      <protection hidden="1"/>
    </xf>
    <xf numFmtId="9" fontId="58" fillId="0" borderId="29" xfId="0" applyNumberFormat="1" applyFont="1" applyFill="1" applyBorder="1" applyAlignment="1" applyProtection="1">
      <alignment horizontal="center" vertical="center"/>
      <protection hidden="1" locked="0"/>
    </xf>
    <xf numFmtId="9" fontId="73" fillId="0" borderId="29" xfId="0" applyNumberFormat="1" applyFont="1" applyFill="1" applyBorder="1" applyAlignment="1" applyProtection="1">
      <alignment horizontal="center" vertical="center"/>
      <protection hidden="1" locked="0"/>
    </xf>
    <xf numFmtId="164" fontId="74" fillId="0" borderId="25" xfId="0" applyNumberFormat="1" applyFont="1" applyBorder="1" applyAlignment="1" applyProtection="1">
      <alignment horizontal="left" vertical="center" indent="1"/>
      <protection hidden="1" locked="0"/>
    </xf>
    <xf numFmtId="164" fontId="74" fillId="0" borderId="26" xfId="0" applyNumberFormat="1" applyFont="1" applyBorder="1" applyAlignment="1" applyProtection="1">
      <alignment horizontal="left" vertical="center" indent="1"/>
      <protection hidden="1" locked="0"/>
    </xf>
    <xf numFmtId="164" fontId="74" fillId="0" borderId="27" xfId="0" applyNumberFormat="1" applyFont="1" applyBorder="1" applyAlignment="1" applyProtection="1">
      <alignment horizontal="left" vertical="center" indent="1"/>
      <protection hidden="1" locked="0"/>
    </xf>
    <xf numFmtId="0" fontId="72" fillId="0" borderId="13" xfId="0" applyFont="1" applyFill="1" applyBorder="1" applyAlignment="1" applyProtection="1">
      <alignment horizontal="center" vertical="center"/>
      <protection hidden="1"/>
    </xf>
    <xf numFmtId="0" fontId="64" fillId="0" borderId="0" xfId="0" applyFont="1" applyFill="1" applyAlignment="1" applyProtection="1">
      <alignment horizontal="right" vertical="center"/>
      <protection hidden="1"/>
    </xf>
    <xf numFmtId="0" fontId="75" fillId="0" borderId="0" xfId="42" applyFont="1" applyFill="1" applyAlignment="1" applyProtection="1">
      <alignment horizontal="right" vertical="center"/>
      <protection hidden="1"/>
    </xf>
    <xf numFmtId="0" fontId="64" fillId="0" borderId="10" xfId="0" applyFont="1" applyFill="1" applyBorder="1" applyAlignment="1" applyProtection="1">
      <alignment horizontal="right" vertical="center"/>
      <protection hidden="1"/>
    </xf>
    <xf numFmtId="0" fontId="72" fillId="0" borderId="30" xfId="0" applyFont="1" applyFill="1" applyBorder="1" applyAlignment="1" applyProtection="1">
      <alignment horizontal="center" vertical="center"/>
      <protection hidden="1"/>
    </xf>
    <xf numFmtId="0" fontId="76" fillId="33" borderId="0" xfId="42" applyFont="1" applyFill="1" applyAlignment="1" applyProtection="1">
      <alignment horizontal="right" vertical="center"/>
      <protection hidden="1"/>
    </xf>
    <xf numFmtId="0" fontId="53" fillId="0" borderId="0" xfId="53" applyProtection="1">
      <alignment/>
      <protection hidden="1"/>
    </xf>
    <xf numFmtId="49" fontId="38" fillId="34" borderId="0" xfId="53" applyNumberFormat="1" applyFont="1" applyFill="1" applyProtection="1">
      <alignment/>
      <protection hidden="1"/>
    </xf>
    <xf numFmtId="49" fontId="53" fillId="34" borderId="0" xfId="53" applyNumberFormat="1" applyFill="1" applyProtection="1">
      <alignment/>
      <protection hidden="1"/>
    </xf>
    <xf numFmtId="49" fontId="39" fillId="34" borderId="0" xfId="53" applyNumberFormat="1" applyFont="1" applyFill="1" applyProtection="1">
      <alignment/>
      <protection hidden="1"/>
    </xf>
    <xf numFmtId="49" fontId="45" fillId="34" borderId="0" xfId="42" applyNumberFormat="1" applyFill="1" applyAlignment="1" applyProtection="1">
      <alignment/>
      <protection hidden="1"/>
    </xf>
    <xf numFmtId="0" fontId="45" fillId="0" borderId="0" xfId="42" applyAlignment="1" applyProtection="1">
      <alignment horizontal="left" indent="1"/>
      <protection hidden="1"/>
    </xf>
    <xf numFmtId="49" fontId="38" fillId="34" borderId="0" xfId="53" applyNumberFormat="1" applyFont="1" applyFill="1" applyAlignment="1" applyProtection="1">
      <alignment horizontal="left" indent="2"/>
      <protection hidden="1"/>
    </xf>
    <xf numFmtId="49" fontId="77" fillId="34" borderId="0" xfId="53" applyNumberFormat="1" applyFont="1" applyFill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76" fillId="0" borderId="0" xfId="42" applyFont="1" applyFill="1" applyAlignment="1" applyProtection="1">
      <alignment horizontal="right" vertical="center"/>
      <protection hidden="1"/>
    </xf>
    <xf numFmtId="3" fontId="49" fillId="0" borderId="0" xfId="0" applyNumberFormat="1" applyFont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5.wmf" /><Relationship Id="rId5" Type="http://schemas.openxmlformats.org/officeDocument/2006/relationships/image" Target="../media/image6.wmf" /><Relationship Id="rId6" Type="http://schemas.openxmlformats.org/officeDocument/2006/relationships/image" Target="../media/image7.wmf" /><Relationship Id="rId7" Type="http://schemas.openxmlformats.org/officeDocument/2006/relationships/image" Target="../media/image8.wmf" /><Relationship Id="rId8" Type="http://schemas.openxmlformats.org/officeDocument/2006/relationships/image" Target="../media/image9.wmf" /><Relationship Id="rId9" Type="http://schemas.openxmlformats.org/officeDocument/2006/relationships/image" Target="../media/image10.wmf" /><Relationship Id="rId10" Type="http://schemas.openxmlformats.org/officeDocument/2006/relationships/image" Target="../media/image11.wmf" /><Relationship Id="rId11" Type="http://schemas.openxmlformats.org/officeDocument/2006/relationships/image" Target="../media/image12.wmf" /><Relationship Id="rId12" Type="http://schemas.openxmlformats.org/officeDocument/2006/relationships/image" Target="../media/image13.wmf" /><Relationship Id="rId13" Type="http://schemas.openxmlformats.org/officeDocument/2006/relationships/image" Target="../media/image14.wmf" /><Relationship Id="rId14" Type="http://schemas.openxmlformats.org/officeDocument/2006/relationships/image" Target="../media/image15.wmf" /><Relationship Id="rId15" Type="http://schemas.openxmlformats.org/officeDocument/2006/relationships/image" Target="../media/image16.wmf" /><Relationship Id="rId16" Type="http://schemas.openxmlformats.org/officeDocument/2006/relationships/image" Target="../media/image17.wmf" /><Relationship Id="rId17" Type="http://schemas.openxmlformats.org/officeDocument/2006/relationships/image" Target="../media/image18.wmf" /><Relationship Id="rId18" Type="http://schemas.openxmlformats.org/officeDocument/2006/relationships/image" Target="../media/image19.wmf" /><Relationship Id="rId19" Type="http://schemas.openxmlformats.org/officeDocument/2006/relationships/image" Target="../media/image20.wmf" /><Relationship Id="rId20" Type="http://schemas.openxmlformats.org/officeDocument/2006/relationships/image" Target="../media/image21.wmf" /><Relationship Id="rId21" Type="http://schemas.openxmlformats.org/officeDocument/2006/relationships/image" Target="../media/image22.wmf" /><Relationship Id="rId22" Type="http://schemas.openxmlformats.org/officeDocument/2006/relationships/image" Target="../media/image23.wmf" /><Relationship Id="rId23" Type="http://schemas.openxmlformats.org/officeDocument/2006/relationships/image" Target="../media/image24.wmf" /><Relationship Id="rId24" Type="http://schemas.openxmlformats.org/officeDocument/2006/relationships/image" Target="../media/image25.wmf" /><Relationship Id="rId25" Type="http://schemas.openxmlformats.org/officeDocument/2006/relationships/image" Target="../media/image26.wmf" /><Relationship Id="rId26" Type="http://schemas.openxmlformats.org/officeDocument/2006/relationships/image" Target="../media/image27.wmf" /><Relationship Id="rId27" Type="http://schemas.openxmlformats.org/officeDocument/2006/relationships/image" Target="../media/image28.wmf" /><Relationship Id="rId28" Type="http://schemas.openxmlformats.org/officeDocument/2006/relationships/image" Target="../media/image29.wmf" /><Relationship Id="rId29" Type="http://schemas.openxmlformats.org/officeDocument/2006/relationships/image" Target="../media/image30.wmf" /><Relationship Id="rId30" Type="http://schemas.openxmlformats.org/officeDocument/2006/relationships/image" Target="../media/image31.wmf" /><Relationship Id="rId31" Type="http://schemas.openxmlformats.org/officeDocument/2006/relationships/image" Target="../media/image32.wmf" /><Relationship Id="rId3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76200</xdr:rowOff>
    </xdr:from>
    <xdr:to>
      <xdr:col>3</xdr:col>
      <xdr:colOff>495300</xdr:colOff>
      <xdr:row>3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762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9</xdr:row>
      <xdr:rowOff>57150</xdr:rowOff>
    </xdr:from>
    <xdr:to>
      <xdr:col>3</xdr:col>
      <xdr:colOff>657225</xdr:colOff>
      <xdr:row>12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7637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9</xdr:row>
      <xdr:rowOff>28575</xdr:rowOff>
    </xdr:from>
    <xdr:to>
      <xdr:col>5</xdr:col>
      <xdr:colOff>657225</xdr:colOff>
      <xdr:row>12</xdr:row>
      <xdr:rowOff>47625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62275" y="1447800"/>
          <a:ext cx="542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9</xdr:row>
      <xdr:rowOff>19050</xdr:rowOff>
    </xdr:from>
    <xdr:to>
      <xdr:col>6</xdr:col>
      <xdr:colOff>676275</xdr:colOff>
      <xdr:row>12</xdr:row>
      <xdr:rowOff>47625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0" y="1438275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9</xdr:row>
      <xdr:rowOff>28575</xdr:rowOff>
    </xdr:from>
    <xdr:to>
      <xdr:col>7</xdr:col>
      <xdr:colOff>619125</xdr:colOff>
      <xdr:row>12</xdr:row>
      <xdr:rowOff>38100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86275" y="1447800"/>
          <a:ext cx="504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9</xdr:row>
      <xdr:rowOff>9525</xdr:rowOff>
    </xdr:from>
    <xdr:to>
      <xdr:col>8</xdr:col>
      <xdr:colOff>685800</xdr:colOff>
      <xdr:row>12</xdr:row>
      <xdr:rowOff>38100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48275" y="142875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9</xdr:row>
      <xdr:rowOff>28575</xdr:rowOff>
    </xdr:from>
    <xdr:to>
      <xdr:col>9</xdr:col>
      <xdr:colOff>647700</xdr:colOff>
      <xdr:row>12</xdr:row>
      <xdr:rowOff>28575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38850" y="1447800"/>
          <a:ext cx="504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21</xdr:row>
      <xdr:rowOff>28575</xdr:rowOff>
    </xdr:from>
    <xdr:to>
      <xdr:col>2</xdr:col>
      <xdr:colOff>638175</xdr:colOff>
      <xdr:row>24</xdr:row>
      <xdr:rowOff>28575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95325" y="3267075"/>
          <a:ext cx="504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21</xdr:row>
      <xdr:rowOff>85725</xdr:rowOff>
    </xdr:from>
    <xdr:to>
      <xdr:col>4</xdr:col>
      <xdr:colOff>600075</xdr:colOff>
      <xdr:row>24</xdr:row>
      <xdr:rowOff>28575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86000" y="3324225"/>
          <a:ext cx="400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21</xdr:row>
      <xdr:rowOff>9525</xdr:rowOff>
    </xdr:from>
    <xdr:to>
      <xdr:col>5</xdr:col>
      <xdr:colOff>647700</xdr:colOff>
      <xdr:row>24</xdr:row>
      <xdr:rowOff>38100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24175" y="3248025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21</xdr:row>
      <xdr:rowOff>28575</xdr:rowOff>
    </xdr:from>
    <xdr:to>
      <xdr:col>7</xdr:col>
      <xdr:colOff>590550</xdr:colOff>
      <xdr:row>24</xdr:row>
      <xdr:rowOff>28575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86275" y="3267075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21</xdr:row>
      <xdr:rowOff>0</xdr:rowOff>
    </xdr:from>
    <xdr:to>
      <xdr:col>9</xdr:col>
      <xdr:colOff>657225</xdr:colOff>
      <xdr:row>24</xdr:row>
      <xdr:rowOff>28575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981700" y="32385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33</xdr:row>
      <xdr:rowOff>19050</xdr:rowOff>
    </xdr:from>
    <xdr:to>
      <xdr:col>3</xdr:col>
      <xdr:colOff>657225</xdr:colOff>
      <xdr:row>36</xdr:row>
      <xdr:rowOff>19050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66850" y="5076825"/>
          <a:ext cx="514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33</xdr:row>
      <xdr:rowOff>57150</xdr:rowOff>
    </xdr:from>
    <xdr:to>
      <xdr:col>4</xdr:col>
      <xdr:colOff>581025</xdr:colOff>
      <xdr:row>36</xdr:row>
      <xdr:rowOff>19050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266950" y="5114925"/>
          <a:ext cx="400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33</xdr:row>
      <xdr:rowOff>9525</xdr:rowOff>
    </xdr:from>
    <xdr:to>
      <xdr:col>5</xdr:col>
      <xdr:colOff>666750</xdr:colOff>
      <xdr:row>36</xdr:row>
      <xdr:rowOff>38100</xdr:rowOff>
    </xdr:to>
    <xdr:pic>
      <xdr:nvPicPr>
        <xdr:cNvPr id="14" name="Рисунок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943225" y="50673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32</xdr:row>
      <xdr:rowOff>152400</xdr:rowOff>
    </xdr:from>
    <xdr:to>
      <xdr:col>7</xdr:col>
      <xdr:colOff>657225</xdr:colOff>
      <xdr:row>36</xdr:row>
      <xdr:rowOff>9525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86275" y="5048250"/>
          <a:ext cx="542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32</xdr:row>
      <xdr:rowOff>142875</xdr:rowOff>
    </xdr:from>
    <xdr:to>
      <xdr:col>8</xdr:col>
      <xdr:colOff>657225</xdr:colOff>
      <xdr:row>36</xdr:row>
      <xdr:rowOff>0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248275" y="5038725"/>
          <a:ext cx="542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44</xdr:row>
      <xdr:rowOff>76200</xdr:rowOff>
    </xdr:from>
    <xdr:to>
      <xdr:col>2</xdr:col>
      <xdr:colOff>638175</xdr:colOff>
      <xdr:row>48</xdr:row>
      <xdr:rowOff>38100</xdr:rowOff>
    </xdr:to>
    <xdr:pic>
      <xdr:nvPicPr>
        <xdr:cNvPr id="17" name="Рисунок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9600" y="6791325"/>
          <a:ext cx="590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44</xdr:row>
      <xdr:rowOff>142875</xdr:rowOff>
    </xdr:from>
    <xdr:to>
      <xdr:col>3</xdr:col>
      <xdr:colOff>704850</xdr:colOff>
      <xdr:row>48</xdr:row>
      <xdr:rowOff>47625</xdr:rowOff>
    </xdr:to>
    <xdr:pic>
      <xdr:nvPicPr>
        <xdr:cNvPr id="18" name="Рисунок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362075" y="6858000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44</xdr:row>
      <xdr:rowOff>85725</xdr:rowOff>
    </xdr:from>
    <xdr:to>
      <xdr:col>8</xdr:col>
      <xdr:colOff>647700</xdr:colOff>
      <xdr:row>48</xdr:row>
      <xdr:rowOff>38100</xdr:rowOff>
    </xdr:to>
    <xdr:pic>
      <xdr:nvPicPr>
        <xdr:cNvPr id="19" name="Рисунок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210175" y="680085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44</xdr:row>
      <xdr:rowOff>114300</xdr:rowOff>
    </xdr:from>
    <xdr:to>
      <xdr:col>9</xdr:col>
      <xdr:colOff>695325</xdr:colOff>
      <xdr:row>48</xdr:row>
      <xdr:rowOff>19050</xdr:rowOff>
    </xdr:to>
    <xdr:pic>
      <xdr:nvPicPr>
        <xdr:cNvPr id="20" name="Рисунок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24550" y="68294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33</xdr:row>
      <xdr:rowOff>28575</xdr:rowOff>
    </xdr:from>
    <xdr:to>
      <xdr:col>9</xdr:col>
      <xdr:colOff>685800</xdr:colOff>
      <xdr:row>35</xdr:row>
      <xdr:rowOff>123825</xdr:rowOff>
    </xdr:to>
    <xdr:pic>
      <xdr:nvPicPr>
        <xdr:cNvPr id="21" name="Рисунок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81700" y="5086350"/>
          <a:ext cx="600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56</xdr:row>
      <xdr:rowOff>104775</xdr:rowOff>
    </xdr:from>
    <xdr:to>
      <xdr:col>2</xdr:col>
      <xdr:colOff>666750</xdr:colOff>
      <xdr:row>60</xdr:row>
      <xdr:rowOff>28575</xdr:rowOff>
    </xdr:to>
    <xdr:pic>
      <xdr:nvPicPr>
        <xdr:cNvPr id="22" name="Рисунок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47700" y="8639175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56</xdr:row>
      <xdr:rowOff>142875</xdr:rowOff>
    </xdr:from>
    <xdr:to>
      <xdr:col>3</xdr:col>
      <xdr:colOff>695325</xdr:colOff>
      <xdr:row>60</xdr:row>
      <xdr:rowOff>19050</xdr:rowOff>
    </xdr:to>
    <xdr:pic>
      <xdr:nvPicPr>
        <xdr:cNvPr id="23" name="Рисунок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371600" y="8677275"/>
          <a:ext cx="647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56</xdr:row>
      <xdr:rowOff>142875</xdr:rowOff>
    </xdr:from>
    <xdr:to>
      <xdr:col>5</xdr:col>
      <xdr:colOff>657225</xdr:colOff>
      <xdr:row>60</xdr:row>
      <xdr:rowOff>38100</xdr:rowOff>
    </xdr:to>
    <xdr:pic>
      <xdr:nvPicPr>
        <xdr:cNvPr id="24" name="Рисунок 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905125" y="8677275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56</xdr:row>
      <xdr:rowOff>142875</xdr:rowOff>
    </xdr:from>
    <xdr:to>
      <xdr:col>6</xdr:col>
      <xdr:colOff>666750</xdr:colOff>
      <xdr:row>60</xdr:row>
      <xdr:rowOff>9525</xdr:rowOff>
    </xdr:to>
    <xdr:pic>
      <xdr:nvPicPr>
        <xdr:cNvPr id="25" name="Рисунок 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743325" y="86772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21</xdr:row>
      <xdr:rowOff>66675</xdr:rowOff>
    </xdr:from>
    <xdr:to>
      <xdr:col>3</xdr:col>
      <xdr:colOff>571500</xdr:colOff>
      <xdr:row>24</xdr:row>
      <xdr:rowOff>47625</xdr:rowOff>
    </xdr:to>
    <xdr:pic>
      <xdr:nvPicPr>
        <xdr:cNvPr id="26" name="Рисунок 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466850" y="3305175"/>
          <a:ext cx="428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21</xdr:row>
      <xdr:rowOff>47625</xdr:rowOff>
    </xdr:from>
    <xdr:to>
      <xdr:col>6</xdr:col>
      <xdr:colOff>504825</xdr:colOff>
      <xdr:row>23</xdr:row>
      <xdr:rowOff>142875</xdr:rowOff>
    </xdr:to>
    <xdr:pic>
      <xdr:nvPicPr>
        <xdr:cNvPr id="27" name="Рисунок 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819525" y="3286125"/>
          <a:ext cx="2952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47625</xdr:rowOff>
    </xdr:from>
    <xdr:to>
      <xdr:col>6</xdr:col>
      <xdr:colOff>533400</xdr:colOff>
      <xdr:row>36</xdr:row>
      <xdr:rowOff>76200</xdr:rowOff>
    </xdr:to>
    <xdr:pic>
      <xdr:nvPicPr>
        <xdr:cNvPr id="28" name="Рисунок 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810000" y="5105400"/>
          <a:ext cx="333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44</xdr:row>
      <xdr:rowOff>142875</xdr:rowOff>
    </xdr:from>
    <xdr:to>
      <xdr:col>4</xdr:col>
      <xdr:colOff>600075</xdr:colOff>
      <xdr:row>48</xdr:row>
      <xdr:rowOff>47625</xdr:rowOff>
    </xdr:to>
    <xdr:pic>
      <xdr:nvPicPr>
        <xdr:cNvPr id="29" name="Рисунок 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162175" y="685800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44</xdr:row>
      <xdr:rowOff>142875</xdr:rowOff>
    </xdr:from>
    <xdr:to>
      <xdr:col>5</xdr:col>
      <xdr:colOff>590550</xdr:colOff>
      <xdr:row>48</xdr:row>
      <xdr:rowOff>19050</xdr:rowOff>
    </xdr:to>
    <xdr:pic>
      <xdr:nvPicPr>
        <xdr:cNvPr id="30" name="Рисунок 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952750" y="6858000"/>
          <a:ext cx="485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44</xdr:row>
      <xdr:rowOff>142875</xdr:rowOff>
    </xdr:from>
    <xdr:to>
      <xdr:col>6</xdr:col>
      <xdr:colOff>600075</xdr:colOff>
      <xdr:row>48</xdr:row>
      <xdr:rowOff>19050</xdr:rowOff>
    </xdr:to>
    <xdr:pic>
      <xdr:nvPicPr>
        <xdr:cNvPr id="31" name="Рисунок 6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676650" y="685800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3</xdr:col>
      <xdr:colOff>533400</xdr:colOff>
      <xdr:row>3</xdr:row>
      <xdr:rowOff>95250</xdr:rowOff>
    </xdr:to>
    <xdr:pic>
      <xdr:nvPicPr>
        <xdr:cNvPr id="32" name="Рисунок 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23825" y="38100"/>
          <a:ext cx="1733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koc@rambler.ru" TargetMode="External" /><Relationship Id="rId2" Type="http://schemas.openxmlformats.org/officeDocument/2006/relationships/hyperlink" Target="mailto:d-konstruktor@mail.ru" TargetMode="External" /><Relationship Id="rId3" Type="http://schemas.openxmlformats.org/officeDocument/2006/relationships/hyperlink" Target="http://konstruktor.3dn.ru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-konstruktor@mail.r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rogMebel@yandex.ru" TargetMode="External" /><Relationship Id="rId2" Type="http://schemas.openxmlformats.org/officeDocument/2006/relationships/hyperlink" Target="http://konstruktor.3dn.ru/" TargetMode="External" /><Relationship Id="rId3" Type="http://schemas.openxmlformats.org/officeDocument/2006/relationships/hyperlink" Target="https://www.facebook.com/groups/dkonstruktor" TargetMode="External" /><Relationship Id="rId4" Type="http://schemas.openxmlformats.org/officeDocument/2006/relationships/hyperlink" Target="https://vk.com/topic-65864666_2937801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89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1" max="1" width="1.7109375" style="42" customWidth="1"/>
    <col min="2" max="2" width="8.7109375" style="42" customWidth="1"/>
    <col min="3" max="3" width="10.7109375" style="42" customWidth="1"/>
    <col min="4" max="6" width="11.421875" style="42" customWidth="1"/>
    <col min="7" max="7" width="11.421875" style="45" customWidth="1"/>
    <col min="8" max="10" width="11.421875" style="42" customWidth="1"/>
    <col min="11" max="11" width="1.7109375" style="42" customWidth="1"/>
    <col min="12" max="13" width="9.140625" style="42" customWidth="1"/>
    <col min="14" max="15" width="9.140625" style="45" customWidth="1"/>
    <col min="16" max="16384" width="9.140625" style="42" customWidth="1"/>
  </cols>
  <sheetData>
    <row r="1" spans="2:10" s="1" customFormat="1" ht="12.75">
      <c r="B1" s="2"/>
      <c r="D1" s="2"/>
      <c r="H1" s="71" t="s">
        <v>128</v>
      </c>
      <c r="I1" s="71"/>
      <c r="J1" s="71"/>
    </row>
    <row r="2" spans="2:12" s="1" customFormat="1" ht="12.75" customHeight="1">
      <c r="B2" s="2"/>
      <c r="C2" s="2"/>
      <c r="D2" s="2"/>
      <c r="H2" s="71" t="s">
        <v>129</v>
      </c>
      <c r="I2" s="71"/>
      <c r="J2" s="71"/>
      <c r="L2" s="41" t="s">
        <v>5</v>
      </c>
    </row>
    <row r="3" spans="5:10" s="1" customFormat="1" ht="13.5" customHeight="1">
      <c r="E3" s="39" t="s">
        <v>36</v>
      </c>
      <c r="F3" s="40" t="s">
        <v>34</v>
      </c>
      <c r="G3" s="40" t="s">
        <v>10</v>
      </c>
      <c r="H3" s="85" t="s">
        <v>125</v>
      </c>
      <c r="I3" s="85"/>
      <c r="J3" s="85"/>
    </row>
    <row r="4" spans="1:11" s="1" customFormat="1" ht="13.5" thickBot="1">
      <c r="A4" s="2"/>
      <c r="B4" s="3"/>
      <c r="C4" s="4"/>
      <c r="D4" s="3"/>
      <c r="E4" s="3"/>
      <c r="F4" s="3"/>
      <c r="G4" s="3"/>
      <c r="H4" s="73"/>
      <c r="I4" s="73"/>
      <c r="J4" s="73"/>
      <c r="K4" s="2"/>
    </row>
    <row r="5" spans="3:12" ht="12" customHeight="1" thickBot="1">
      <c r="C5" s="43" t="s">
        <v>96</v>
      </c>
      <c r="D5" s="65">
        <v>0.2</v>
      </c>
      <c r="E5" s="66">
        <v>0.1</v>
      </c>
      <c r="F5" s="44" t="s">
        <v>97</v>
      </c>
      <c r="L5" s="42" t="s">
        <v>34</v>
      </c>
    </row>
    <row r="6" spans="7:12" ht="12" customHeight="1" thickBot="1">
      <c r="G6" s="46" t="s">
        <v>90</v>
      </c>
      <c r="H6" s="47">
        <f>SUM(H9:H83)</f>
        <v>0</v>
      </c>
      <c r="I6" s="47">
        <f>SUM(I9:I83)</f>
        <v>0</v>
      </c>
      <c r="L6" s="42" t="s">
        <v>35</v>
      </c>
    </row>
    <row r="7" spans="2:15" s="45" customFormat="1" ht="12" customHeight="1" thickBot="1">
      <c r="B7" s="48" t="s">
        <v>9</v>
      </c>
      <c r="C7" s="48" t="s">
        <v>33</v>
      </c>
      <c r="D7" s="48" t="s">
        <v>6</v>
      </c>
      <c r="E7" s="48" t="s">
        <v>7</v>
      </c>
      <c r="F7" s="49"/>
      <c r="G7" s="48" t="s">
        <v>88</v>
      </c>
      <c r="H7" s="48" t="s">
        <v>87</v>
      </c>
      <c r="I7" s="48" t="s">
        <v>89</v>
      </c>
      <c r="N7" s="49" t="s">
        <v>87</v>
      </c>
      <c r="O7" s="49" t="s">
        <v>89</v>
      </c>
    </row>
    <row r="8" ht="12" customHeight="1"/>
    <row r="9" spans="2:15" ht="12" customHeight="1">
      <c r="B9" s="50" t="s">
        <v>27</v>
      </c>
      <c r="C9" s="67">
        <v>2200</v>
      </c>
      <c r="D9" s="51">
        <f>CEILING(C9+(C9*$D$5),10)</f>
        <v>2640</v>
      </c>
      <c r="E9" s="51">
        <f>CEILING(C9-(C9*$E$5),10)</f>
        <v>1980</v>
      </c>
      <c r="G9" s="86"/>
      <c r="H9" s="52">
        <f>G9*N9</f>
        <v>0</v>
      </c>
      <c r="I9" s="52">
        <f>G9*O9</f>
        <v>0</v>
      </c>
      <c r="N9" s="53">
        <v>31.04</v>
      </c>
      <c r="O9" s="53">
        <v>0.1</v>
      </c>
    </row>
    <row r="10" spans="2:15" ht="12" customHeight="1">
      <c r="B10" s="54" t="s">
        <v>28</v>
      </c>
      <c r="C10" s="68">
        <v>1550</v>
      </c>
      <c r="D10" s="55">
        <f aca="true" t="shared" si="0" ref="D10:D73">CEILING(C10+(C10*$D$5),10)</f>
        <v>1860</v>
      </c>
      <c r="E10" s="55">
        <f aca="true" t="shared" si="1" ref="E10:E73">CEILING(C10-(C10*$E$5),10)</f>
        <v>1400</v>
      </c>
      <c r="G10" s="86"/>
      <c r="H10" s="52">
        <f aca="true" t="shared" si="2" ref="H10:H73">G10*N10</f>
        <v>0</v>
      </c>
      <c r="I10" s="52">
        <f aca="true" t="shared" si="3" ref="I10:I73">G10*O10</f>
        <v>0</v>
      </c>
      <c r="N10" s="53">
        <v>19.64</v>
      </c>
      <c r="O10" s="53">
        <v>0.07</v>
      </c>
    </row>
    <row r="11" spans="2:15" ht="12" customHeight="1">
      <c r="B11" s="54" t="s">
        <v>11</v>
      </c>
      <c r="C11" s="68">
        <v>4770</v>
      </c>
      <c r="D11" s="55">
        <f t="shared" si="0"/>
        <v>5730</v>
      </c>
      <c r="E11" s="55">
        <f t="shared" si="1"/>
        <v>4300</v>
      </c>
      <c r="G11" s="86"/>
      <c r="H11" s="52">
        <f t="shared" si="2"/>
        <v>0</v>
      </c>
      <c r="I11" s="52">
        <f t="shared" si="3"/>
        <v>0</v>
      </c>
      <c r="N11" s="53">
        <v>49.72</v>
      </c>
      <c r="O11" s="53">
        <v>0.1</v>
      </c>
    </row>
    <row r="12" spans="2:15" ht="12" customHeight="1">
      <c r="B12" s="54" t="s">
        <v>12</v>
      </c>
      <c r="C12" s="68">
        <v>3220</v>
      </c>
      <c r="D12" s="55">
        <f t="shared" si="0"/>
        <v>3870</v>
      </c>
      <c r="E12" s="55">
        <f t="shared" si="1"/>
        <v>2900</v>
      </c>
      <c r="G12" s="86"/>
      <c r="H12" s="52">
        <f t="shared" si="2"/>
        <v>0</v>
      </c>
      <c r="I12" s="52">
        <f t="shared" si="3"/>
        <v>0</v>
      </c>
      <c r="N12" s="53">
        <v>49.72</v>
      </c>
      <c r="O12" s="53">
        <v>0.1</v>
      </c>
    </row>
    <row r="13" spans="2:15" ht="12" customHeight="1">
      <c r="B13" s="54" t="s">
        <v>13</v>
      </c>
      <c r="C13" s="68">
        <v>2990</v>
      </c>
      <c r="D13" s="55">
        <f t="shared" si="0"/>
        <v>3590</v>
      </c>
      <c r="E13" s="55">
        <f t="shared" si="1"/>
        <v>2700</v>
      </c>
      <c r="G13" s="86"/>
      <c r="H13" s="52">
        <f t="shared" si="2"/>
        <v>0</v>
      </c>
      <c r="I13" s="52">
        <f t="shared" si="3"/>
        <v>0</v>
      </c>
      <c r="N13" s="53">
        <v>33.56</v>
      </c>
      <c r="O13" s="53">
        <v>0.1</v>
      </c>
    </row>
    <row r="14" spans="2:15" ht="12" customHeight="1">
      <c r="B14" s="54" t="s">
        <v>14</v>
      </c>
      <c r="C14" s="68">
        <v>2231.1000000000004</v>
      </c>
      <c r="D14" s="55">
        <f t="shared" si="0"/>
        <v>2680</v>
      </c>
      <c r="E14" s="55">
        <f t="shared" si="1"/>
        <v>2010</v>
      </c>
      <c r="G14" s="86"/>
      <c r="H14" s="52">
        <f t="shared" si="2"/>
        <v>0</v>
      </c>
      <c r="I14" s="52">
        <f t="shared" si="3"/>
        <v>0</v>
      </c>
      <c r="N14" s="53">
        <v>33.56</v>
      </c>
      <c r="O14" s="53">
        <v>0.1</v>
      </c>
    </row>
    <row r="15" spans="2:15" ht="12" customHeight="1">
      <c r="B15" s="54" t="s">
        <v>15</v>
      </c>
      <c r="C15" s="68">
        <v>2719.5000000000005</v>
      </c>
      <c r="D15" s="55">
        <f t="shared" si="0"/>
        <v>3270</v>
      </c>
      <c r="E15" s="55">
        <f t="shared" si="1"/>
        <v>2450</v>
      </c>
      <c r="G15" s="86"/>
      <c r="H15" s="52">
        <f t="shared" si="2"/>
        <v>0</v>
      </c>
      <c r="I15" s="52">
        <f t="shared" si="3"/>
        <v>0</v>
      </c>
      <c r="N15" s="53">
        <v>38.08</v>
      </c>
      <c r="O15" s="53">
        <v>0.1</v>
      </c>
    </row>
    <row r="16" spans="2:15" ht="12" customHeight="1">
      <c r="B16" s="54" t="s">
        <v>16</v>
      </c>
      <c r="C16" s="68">
        <v>3774.0000000000005</v>
      </c>
      <c r="D16" s="55">
        <f t="shared" si="0"/>
        <v>4530</v>
      </c>
      <c r="E16" s="55">
        <f t="shared" si="1"/>
        <v>3400</v>
      </c>
      <c r="G16" s="86"/>
      <c r="H16" s="52">
        <f t="shared" si="2"/>
        <v>0</v>
      </c>
      <c r="I16" s="52">
        <f t="shared" si="3"/>
        <v>0</v>
      </c>
      <c r="N16" s="53">
        <v>60.76</v>
      </c>
      <c r="O16" s="53">
        <v>0.1</v>
      </c>
    </row>
    <row r="17" spans="2:15" ht="12" customHeight="1">
      <c r="B17" s="54" t="s">
        <v>17</v>
      </c>
      <c r="C17" s="68">
        <v>3996.0000000000005</v>
      </c>
      <c r="D17" s="55">
        <f t="shared" si="0"/>
        <v>4800</v>
      </c>
      <c r="E17" s="55">
        <f t="shared" si="1"/>
        <v>3600</v>
      </c>
      <c r="G17" s="86"/>
      <c r="H17" s="52">
        <f t="shared" si="2"/>
        <v>0</v>
      </c>
      <c r="I17" s="52">
        <f t="shared" si="3"/>
        <v>0</v>
      </c>
      <c r="N17" s="53">
        <v>42.4</v>
      </c>
      <c r="O17" s="53">
        <v>0.08</v>
      </c>
    </row>
    <row r="18" spans="2:15" ht="12" customHeight="1">
      <c r="B18" s="54" t="s">
        <v>18</v>
      </c>
      <c r="C18" s="68">
        <v>2908.2000000000003</v>
      </c>
      <c r="D18" s="55">
        <f t="shared" si="0"/>
        <v>3490</v>
      </c>
      <c r="E18" s="55">
        <f t="shared" si="1"/>
        <v>2620</v>
      </c>
      <c r="G18" s="86"/>
      <c r="H18" s="52">
        <f t="shared" si="2"/>
        <v>0</v>
      </c>
      <c r="I18" s="52">
        <f t="shared" si="3"/>
        <v>0</v>
      </c>
      <c r="N18" s="53">
        <v>42.4</v>
      </c>
      <c r="O18" s="53">
        <v>0.08</v>
      </c>
    </row>
    <row r="19" spans="2:15" ht="12" customHeight="1">
      <c r="B19" s="54" t="s">
        <v>19</v>
      </c>
      <c r="C19" s="68">
        <v>2364.3</v>
      </c>
      <c r="D19" s="55">
        <f t="shared" si="0"/>
        <v>2840</v>
      </c>
      <c r="E19" s="55">
        <f t="shared" si="1"/>
        <v>2130</v>
      </c>
      <c r="G19" s="86"/>
      <c r="H19" s="52">
        <f t="shared" si="2"/>
        <v>0</v>
      </c>
      <c r="I19" s="52">
        <f t="shared" si="3"/>
        <v>0</v>
      </c>
      <c r="N19" s="53">
        <v>34.6</v>
      </c>
      <c r="O19" s="53">
        <v>0.08</v>
      </c>
    </row>
    <row r="20" spans="2:15" ht="12" customHeight="1">
      <c r="B20" s="54" t="s">
        <v>20</v>
      </c>
      <c r="C20" s="68">
        <v>3318.9</v>
      </c>
      <c r="D20" s="55">
        <f t="shared" si="0"/>
        <v>3990</v>
      </c>
      <c r="E20" s="55">
        <f t="shared" si="1"/>
        <v>2990</v>
      </c>
      <c r="G20" s="86"/>
      <c r="H20" s="52">
        <f t="shared" si="2"/>
        <v>0</v>
      </c>
      <c r="I20" s="52">
        <f t="shared" si="3"/>
        <v>0</v>
      </c>
      <c r="N20" s="53">
        <v>48.88</v>
      </c>
      <c r="O20" s="53">
        <v>0.08</v>
      </c>
    </row>
    <row r="21" spans="2:15" ht="12" customHeight="1">
      <c r="B21" s="54" t="s">
        <v>21</v>
      </c>
      <c r="C21" s="68">
        <v>1998.0000000000002</v>
      </c>
      <c r="D21" s="55">
        <f t="shared" si="0"/>
        <v>2400</v>
      </c>
      <c r="E21" s="55">
        <f t="shared" si="1"/>
        <v>1800</v>
      </c>
      <c r="G21" s="86"/>
      <c r="H21" s="52">
        <f t="shared" si="2"/>
        <v>0</v>
      </c>
      <c r="I21" s="52">
        <f t="shared" si="3"/>
        <v>0</v>
      </c>
      <c r="N21" s="53">
        <v>29.72</v>
      </c>
      <c r="O21" s="53">
        <v>0.1</v>
      </c>
    </row>
    <row r="22" spans="2:15" ht="12" customHeight="1">
      <c r="B22" s="54" t="s">
        <v>22</v>
      </c>
      <c r="C22" s="68">
        <v>2541.9</v>
      </c>
      <c r="D22" s="55">
        <f t="shared" si="0"/>
        <v>3060</v>
      </c>
      <c r="E22" s="55">
        <f t="shared" si="1"/>
        <v>2290</v>
      </c>
      <c r="G22" s="86"/>
      <c r="H22" s="52">
        <f t="shared" si="2"/>
        <v>0</v>
      </c>
      <c r="I22" s="52">
        <f t="shared" si="3"/>
        <v>0</v>
      </c>
      <c r="N22" s="53">
        <v>39.08</v>
      </c>
      <c r="O22" s="53">
        <v>0.1</v>
      </c>
    </row>
    <row r="23" spans="2:15" ht="12" customHeight="1">
      <c r="B23" s="54" t="s">
        <v>23</v>
      </c>
      <c r="C23" s="68">
        <v>2575.2000000000003</v>
      </c>
      <c r="D23" s="55">
        <f t="shared" si="0"/>
        <v>3100</v>
      </c>
      <c r="E23" s="55">
        <f t="shared" si="1"/>
        <v>2320</v>
      </c>
      <c r="G23" s="86"/>
      <c r="H23" s="52">
        <f t="shared" si="2"/>
        <v>0</v>
      </c>
      <c r="I23" s="52">
        <f t="shared" si="3"/>
        <v>0</v>
      </c>
      <c r="N23" s="53">
        <v>27.8</v>
      </c>
      <c r="O23" s="53">
        <v>0.08</v>
      </c>
    </row>
    <row r="24" spans="2:15" ht="12" customHeight="1">
      <c r="B24" s="54" t="s">
        <v>24</v>
      </c>
      <c r="C24" s="68">
        <v>1975.8000000000002</v>
      </c>
      <c r="D24" s="55">
        <f t="shared" si="0"/>
        <v>2380</v>
      </c>
      <c r="E24" s="55">
        <f t="shared" si="1"/>
        <v>1780</v>
      </c>
      <c r="G24" s="86"/>
      <c r="H24" s="52">
        <f t="shared" si="2"/>
        <v>0</v>
      </c>
      <c r="I24" s="52">
        <f t="shared" si="3"/>
        <v>0</v>
      </c>
      <c r="N24" s="53">
        <v>27.8</v>
      </c>
      <c r="O24" s="53">
        <v>0.08</v>
      </c>
    </row>
    <row r="25" spans="2:15" ht="12" customHeight="1">
      <c r="B25" s="54" t="s">
        <v>25</v>
      </c>
      <c r="C25" s="68">
        <v>1720.5000000000002</v>
      </c>
      <c r="D25" s="55">
        <f t="shared" si="0"/>
        <v>2070</v>
      </c>
      <c r="E25" s="55">
        <f t="shared" si="1"/>
        <v>1550</v>
      </c>
      <c r="G25" s="86"/>
      <c r="H25" s="52">
        <f t="shared" si="2"/>
        <v>0</v>
      </c>
      <c r="I25" s="52">
        <f t="shared" si="3"/>
        <v>0</v>
      </c>
      <c r="N25" s="53">
        <v>23.96</v>
      </c>
      <c r="O25" s="53">
        <v>0.08</v>
      </c>
    </row>
    <row r="26" spans="2:15" ht="12" customHeight="1">
      <c r="B26" s="54" t="s">
        <v>26</v>
      </c>
      <c r="C26" s="68">
        <v>2153.4</v>
      </c>
      <c r="D26" s="55">
        <f t="shared" si="0"/>
        <v>2590</v>
      </c>
      <c r="E26" s="55">
        <f t="shared" si="1"/>
        <v>1940</v>
      </c>
      <c r="G26" s="86"/>
      <c r="H26" s="52">
        <f t="shared" si="2"/>
        <v>0</v>
      </c>
      <c r="I26" s="52">
        <f t="shared" si="3"/>
        <v>0</v>
      </c>
      <c r="N26" s="53">
        <v>31.04</v>
      </c>
      <c r="O26" s="53">
        <v>0.08</v>
      </c>
    </row>
    <row r="27" spans="2:15" ht="12" customHeight="1">
      <c r="B27" s="54" t="s">
        <v>29</v>
      </c>
      <c r="C27" s="68">
        <v>3441.0000000000005</v>
      </c>
      <c r="D27" s="55">
        <f t="shared" si="0"/>
        <v>4130</v>
      </c>
      <c r="E27" s="55">
        <f t="shared" si="1"/>
        <v>3100</v>
      </c>
      <c r="G27" s="86"/>
      <c r="H27" s="52">
        <f t="shared" si="2"/>
        <v>0</v>
      </c>
      <c r="I27" s="52">
        <f t="shared" si="3"/>
        <v>0</v>
      </c>
      <c r="N27" s="53">
        <v>53.92</v>
      </c>
      <c r="O27" s="53">
        <v>0.11</v>
      </c>
    </row>
    <row r="28" spans="2:15" ht="12" customHeight="1">
      <c r="B28" s="54" t="s">
        <v>32</v>
      </c>
      <c r="C28" s="68">
        <v>0</v>
      </c>
      <c r="D28" s="55">
        <f t="shared" si="0"/>
        <v>0</v>
      </c>
      <c r="E28" s="55">
        <f t="shared" si="1"/>
        <v>0</v>
      </c>
      <c r="G28" s="86"/>
      <c r="H28" s="52">
        <f t="shared" si="2"/>
        <v>0</v>
      </c>
      <c r="I28" s="52">
        <f t="shared" si="3"/>
        <v>0</v>
      </c>
      <c r="N28" s="53"/>
      <c r="O28" s="53"/>
    </row>
    <row r="29" spans="2:15" ht="12" customHeight="1">
      <c r="B29" s="54" t="s">
        <v>31</v>
      </c>
      <c r="C29" s="68">
        <v>2886.0000000000005</v>
      </c>
      <c r="D29" s="55">
        <f t="shared" si="0"/>
        <v>3470</v>
      </c>
      <c r="E29" s="55">
        <f t="shared" si="1"/>
        <v>2600</v>
      </c>
      <c r="G29" s="86"/>
      <c r="H29" s="52">
        <f t="shared" si="2"/>
        <v>0</v>
      </c>
      <c r="I29" s="52">
        <f t="shared" si="3"/>
        <v>0</v>
      </c>
      <c r="N29" s="53">
        <v>37.6</v>
      </c>
      <c r="O29" s="53">
        <v>0.09</v>
      </c>
    </row>
    <row r="30" spans="2:15" ht="12" customHeight="1">
      <c r="B30" s="54" t="s">
        <v>30</v>
      </c>
      <c r="C30" s="68">
        <v>3929.4000000000005</v>
      </c>
      <c r="D30" s="55">
        <f t="shared" si="0"/>
        <v>4720</v>
      </c>
      <c r="E30" s="55">
        <f t="shared" si="1"/>
        <v>3540</v>
      </c>
      <c r="G30" s="86"/>
      <c r="H30" s="52">
        <f t="shared" si="2"/>
        <v>0</v>
      </c>
      <c r="I30" s="52">
        <f t="shared" si="3"/>
        <v>0</v>
      </c>
      <c r="N30" s="53">
        <v>65.32</v>
      </c>
      <c r="O30" s="53">
        <v>0.14</v>
      </c>
    </row>
    <row r="31" spans="2:15" ht="12" customHeight="1">
      <c r="B31" s="54" t="s">
        <v>37</v>
      </c>
      <c r="C31" s="68">
        <v>1598.4</v>
      </c>
      <c r="D31" s="55">
        <f t="shared" si="0"/>
        <v>1920</v>
      </c>
      <c r="E31" s="55">
        <f t="shared" si="1"/>
        <v>1440</v>
      </c>
      <c r="G31" s="86"/>
      <c r="H31" s="52">
        <f t="shared" si="2"/>
        <v>0</v>
      </c>
      <c r="I31" s="52">
        <f t="shared" si="3"/>
        <v>0</v>
      </c>
      <c r="N31" s="53"/>
      <c r="O31" s="53"/>
    </row>
    <row r="32" spans="2:15" ht="12" customHeight="1">
      <c r="B32" s="54" t="s">
        <v>38</v>
      </c>
      <c r="C32" s="68">
        <v>1709.4</v>
      </c>
      <c r="D32" s="55">
        <f t="shared" si="0"/>
        <v>2060</v>
      </c>
      <c r="E32" s="55">
        <f t="shared" si="1"/>
        <v>1540</v>
      </c>
      <c r="G32" s="86"/>
      <c r="H32" s="52">
        <f t="shared" si="2"/>
        <v>0</v>
      </c>
      <c r="I32" s="52">
        <f t="shared" si="3"/>
        <v>0</v>
      </c>
      <c r="N32" s="53"/>
      <c r="O32" s="53"/>
    </row>
    <row r="33" spans="2:15" ht="12" customHeight="1">
      <c r="B33" s="54" t="s">
        <v>49</v>
      </c>
      <c r="C33" s="68">
        <v>1054.5</v>
      </c>
      <c r="D33" s="55">
        <f t="shared" si="0"/>
        <v>1270</v>
      </c>
      <c r="E33" s="55">
        <f t="shared" si="1"/>
        <v>950</v>
      </c>
      <c r="G33" s="86"/>
      <c r="H33" s="52">
        <f t="shared" si="2"/>
        <v>0</v>
      </c>
      <c r="I33" s="52">
        <f t="shared" si="3"/>
        <v>0</v>
      </c>
      <c r="N33" s="53">
        <v>6.5</v>
      </c>
      <c r="O33" s="53">
        <v>0.05</v>
      </c>
    </row>
    <row r="34" spans="2:15" ht="12" customHeight="1">
      <c r="B34" s="54" t="s">
        <v>39</v>
      </c>
      <c r="C34" s="68">
        <v>1720.5000000000002</v>
      </c>
      <c r="D34" s="55">
        <f t="shared" si="0"/>
        <v>2070</v>
      </c>
      <c r="E34" s="55">
        <f t="shared" si="1"/>
        <v>1550</v>
      </c>
      <c r="G34" s="86"/>
      <c r="H34" s="52">
        <f t="shared" si="2"/>
        <v>0</v>
      </c>
      <c r="I34" s="52">
        <f t="shared" si="3"/>
        <v>0</v>
      </c>
      <c r="N34" s="53">
        <v>29.38</v>
      </c>
      <c r="O34" s="53">
        <v>0.08</v>
      </c>
    </row>
    <row r="35" spans="2:15" ht="12" customHeight="1">
      <c r="B35" s="54" t="s">
        <v>40</v>
      </c>
      <c r="C35" s="68">
        <v>1864.8000000000002</v>
      </c>
      <c r="D35" s="55">
        <f t="shared" si="0"/>
        <v>2240</v>
      </c>
      <c r="E35" s="55">
        <f t="shared" si="1"/>
        <v>1680</v>
      </c>
      <c r="G35" s="86"/>
      <c r="H35" s="52">
        <f t="shared" si="2"/>
        <v>0</v>
      </c>
      <c r="I35" s="52">
        <f t="shared" si="3"/>
        <v>0</v>
      </c>
      <c r="N35" s="53">
        <v>30.55</v>
      </c>
      <c r="O35" s="53">
        <v>0.08</v>
      </c>
    </row>
    <row r="36" spans="2:15" ht="12" customHeight="1">
      <c r="B36" s="54" t="s">
        <v>41</v>
      </c>
      <c r="C36" s="68">
        <v>1665.0000000000002</v>
      </c>
      <c r="D36" s="55">
        <f t="shared" si="0"/>
        <v>2000</v>
      </c>
      <c r="E36" s="55">
        <f t="shared" si="1"/>
        <v>1500</v>
      </c>
      <c r="G36" s="86"/>
      <c r="H36" s="52">
        <f t="shared" si="2"/>
        <v>0</v>
      </c>
      <c r="I36" s="52">
        <f t="shared" si="3"/>
        <v>0</v>
      </c>
      <c r="N36" s="53">
        <v>25.61</v>
      </c>
      <c r="O36" s="53">
        <v>0.06</v>
      </c>
    </row>
    <row r="37" spans="2:15" ht="12" customHeight="1">
      <c r="B37" s="54" t="s">
        <v>42</v>
      </c>
      <c r="C37" s="68">
        <v>3185.7000000000003</v>
      </c>
      <c r="D37" s="55">
        <f t="shared" si="0"/>
        <v>3830</v>
      </c>
      <c r="E37" s="55">
        <f t="shared" si="1"/>
        <v>2870</v>
      </c>
      <c r="G37" s="86"/>
      <c r="H37" s="52">
        <f t="shared" si="2"/>
        <v>0</v>
      </c>
      <c r="I37" s="52">
        <f t="shared" si="3"/>
        <v>0</v>
      </c>
      <c r="N37" s="53">
        <v>39.65</v>
      </c>
      <c r="O37" s="53">
        <v>0.12</v>
      </c>
    </row>
    <row r="38" spans="2:15" ht="12" customHeight="1">
      <c r="B38" s="54" t="s">
        <v>43</v>
      </c>
      <c r="C38" s="68">
        <v>2808.3</v>
      </c>
      <c r="D38" s="55">
        <f t="shared" si="0"/>
        <v>3370</v>
      </c>
      <c r="E38" s="55">
        <f t="shared" si="1"/>
        <v>2530</v>
      </c>
      <c r="G38" s="86"/>
      <c r="H38" s="52">
        <f t="shared" si="2"/>
        <v>0</v>
      </c>
      <c r="I38" s="52">
        <f t="shared" si="3"/>
        <v>0</v>
      </c>
      <c r="N38" s="53">
        <v>37.44</v>
      </c>
      <c r="O38" s="53">
        <v>0.09</v>
      </c>
    </row>
    <row r="39" spans="2:15" ht="12" customHeight="1">
      <c r="B39" s="54" t="s">
        <v>44</v>
      </c>
      <c r="C39" s="68">
        <v>2808.3</v>
      </c>
      <c r="D39" s="55">
        <f t="shared" si="0"/>
        <v>3370</v>
      </c>
      <c r="E39" s="55">
        <f t="shared" si="1"/>
        <v>2530</v>
      </c>
      <c r="G39" s="86"/>
      <c r="H39" s="52">
        <f t="shared" si="2"/>
        <v>0</v>
      </c>
      <c r="I39" s="52">
        <f t="shared" si="3"/>
        <v>0</v>
      </c>
      <c r="N39" s="53">
        <v>36.4</v>
      </c>
      <c r="O39" s="53">
        <v>0.09</v>
      </c>
    </row>
    <row r="40" spans="2:15" ht="12" customHeight="1">
      <c r="B40" s="54" t="s">
        <v>45</v>
      </c>
      <c r="C40" s="68">
        <v>1010.1000000000001</v>
      </c>
      <c r="D40" s="55">
        <f t="shared" si="0"/>
        <v>1220</v>
      </c>
      <c r="E40" s="55">
        <f t="shared" si="1"/>
        <v>910</v>
      </c>
      <c r="G40" s="86"/>
      <c r="H40" s="52">
        <f t="shared" si="2"/>
        <v>0</v>
      </c>
      <c r="I40" s="52">
        <f t="shared" si="3"/>
        <v>0</v>
      </c>
      <c r="N40" s="53">
        <v>6.5</v>
      </c>
      <c r="O40" s="53">
        <v>0.06</v>
      </c>
    </row>
    <row r="41" spans="2:15" ht="12" customHeight="1">
      <c r="B41" s="54" t="s">
        <v>46</v>
      </c>
      <c r="C41" s="68">
        <v>1610</v>
      </c>
      <c r="D41" s="55">
        <f t="shared" si="0"/>
        <v>1940</v>
      </c>
      <c r="E41" s="55">
        <f t="shared" si="1"/>
        <v>1450</v>
      </c>
      <c r="G41" s="86"/>
      <c r="H41" s="52">
        <f t="shared" si="2"/>
        <v>0</v>
      </c>
      <c r="I41" s="52">
        <f t="shared" si="3"/>
        <v>0</v>
      </c>
      <c r="N41" s="53">
        <v>23.4</v>
      </c>
      <c r="O41" s="53">
        <v>0.06</v>
      </c>
    </row>
    <row r="42" spans="2:15" ht="12" customHeight="1">
      <c r="B42" s="54" t="s">
        <v>47</v>
      </c>
      <c r="C42" s="68">
        <v>3885.0000000000005</v>
      </c>
      <c r="D42" s="55">
        <f t="shared" si="0"/>
        <v>4670</v>
      </c>
      <c r="E42" s="55">
        <f t="shared" si="1"/>
        <v>3500</v>
      </c>
      <c r="G42" s="86"/>
      <c r="H42" s="52">
        <f t="shared" si="2"/>
        <v>0</v>
      </c>
      <c r="I42" s="52">
        <f t="shared" si="3"/>
        <v>0</v>
      </c>
      <c r="N42" s="53">
        <v>50.05</v>
      </c>
      <c r="O42" s="53">
        <v>0.12</v>
      </c>
    </row>
    <row r="43" spans="2:15" ht="12" customHeight="1">
      <c r="B43" s="54" t="s">
        <v>48</v>
      </c>
      <c r="C43" s="68">
        <v>832.5000000000001</v>
      </c>
      <c r="D43" s="55">
        <f t="shared" si="0"/>
        <v>1000</v>
      </c>
      <c r="E43" s="55">
        <f t="shared" si="1"/>
        <v>750</v>
      </c>
      <c r="G43" s="86"/>
      <c r="H43" s="52">
        <f t="shared" si="2"/>
        <v>0</v>
      </c>
      <c r="I43" s="52">
        <f t="shared" si="3"/>
        <v>0</v>
      </c>
      <c r="N43" s="53">
        <v>3.9</v>
      </c>
      <c r="O43" s="53">
        <v>0.01</v>
      </c>
    </row>
    <row r="44" spans="2:15" ht="12" customHeight="1">
      <c r="B44" s="54" t="s">
        <v>50</v>
      </c>
      <c r="C44" s="68">
        <v>2131.2000000000003</v>
      </c>
      <c r="D44" s="55">
        <f t="shared" si="0"/>
        <v>2560</v>
      </c>
      <c r="E44" s="55">
        <f t="shared" si="1"/>
        <v>1920</v>
      </c>
      <c r="G44" s="86"/>
      <c r="H44" s="52">
        <f t="shared" si="2"/>
        <v>0</v>
      </c>
      <c r="I44" s="52">
        <f t="shared" si="3"/>
        <v>0</v>
      </c>
      <c r="N44" s="53">
        <v>31.2</v>
      </c>
      <c r="O44" s="53">
        <v>0.08</v>
      </c>
    </row>
    <row r="45" spans="2:15" ht="12" customHeight="1">
      <c r="B45" s="54" t="s">
        <v>51</v>
      </c>
      <c r="C45" s="68">
        <v>2042.4</v>
      </c>
      <c r="D45" s="55">
        <f t="shared" si="0"/>
        <v>2460</v>
      </c>
      <c r="E45" s="55">
        <f t="shared" si="1"/>
        <v>1840</v>
      </c>
      <c r="G45" s="86"/>
      <c r="H45" s="52">
        <f t="shared" si="2"/>
        <v>0</v>
      </c>
      <c r="I45" s="52">
        <f t="shared" si="3"/>
        <v>0</v>
      </c>
      <c r="N45" s="53">
        <v>33.8</v>
      </c>
      <c r="O45" s="53">
        <v>0.09</v>
      </c>
    </row>
    <row r="46" spans="2:15" ht="12" customHeight="1">
      <c r="B46" s="54" t="s">
        <v>52</v>
      </c>
      <c r="C46" s="68">
        <v>3185.7000000000003</v>
      </c>
      <c r="D46" s="55">
        <f t="shared" si="0"/>
        <v>3830</v>
      </c>
      <c r="E46" s="55">
        <f t="shared" si="1"/>
        <v>2870</v>
      </c>
      <c r="G46" s="86"/>
      <c r="H46" s="52">
        <f t="shared" si="2"/>
        <v>0</v>
      </c>
      <c r="I46" s="52">
        <f t="shared" si="3"/>
        <v>0</v>
      </c>
      <c r="N46" s="53">
        <v>39.65</v>
      </c>
      <c r="O46" s="53">
        <v>0.12</v>
      </c>
    </row>
    <row r="47" spans="2:15" ht="12" customHeight="1">
      <c r="B47" s="54" t="s">
        <v>53</v>
      </c>
      <c r="C47" s="68">
        <v>2808.3</v>
      </c>
      <c r="D47" s="55">
        <f t="shared" si="0"/>
        <v>3370</v>
      </c>
      <c r="E47" s="55">
        <f t="shared" si="1"/>
        <v>2530</v>
      </c>
      <c r="G47" s="86"/>
      <c r="H47" s="52">
        <f t="shared" si="2"/>
        <v>0</v>
      </c>
      <c r="I47" s="52">
        <f t="shared" si="3"/>
        <v>0</v>
      </c>
      <c r="N47" s="53">
        <v>37.44</v>
      </c>
      <c r="O47" s="53">
        <v>0.09</v>
      </c>
    </row>
    <row r="48" spans="2:15" ht="12" customHeight="1">
      <c r="B48" s="54" t="s">
        <v>54</v>
      </c>
      <c r="C48" s="68">
        <v>2808.3</v>
      </c>
      <c r="D48" s="55">
        <f t="shared" si="0"/>
        <v>3370</v>
      </c>
      <c r="E48" s="55">
        <f t="shared" si="1"/>
        <v>2530</v>
      </c>
      <c r="G48" s="86"/>
      <c r="H48" s="52">
        <f t="shared" si="2"/>
        <v>0</v>
      </c>
      <c r="I48" s="52">
        <f t="shared" si="3"/>
        <v>0</v>
      </c>
      <c r="N48" s="53">
        <v>36.4</v>
      </c>
      <c r="O48" s="53">
        <v>0.09</v>
      </c>
    </row>
    <row r="49" spans="2:15" ht="12" customHeight="1">
      <c r="B49" s="54" t="s">
        <v>55</v>
      </c>
      <c r="C49" s="68">
        <v>1531.8000000000002</v>
      </c>
      <c r="D49" s="55">
        <f t="shared" si="0"/>
        <v>1840</v>
      </c>
      <c r="E49" s="55">
        <f t="shared" si="1"/>
        <v>1380</v>
      </c>
      <c r="G49" s="86"/>
      <c r="H49" s="52">
        <f t="shared" si="2"/>
        <v>0</v>
      </c>
      <c r="I49" s="52">
        <f t="shared" si="3"/>
        <v>0</v>
      </c>
      <c r="N49" s="53">
        <v>23.4</v>
      </c>
      <c r="O49" s="53">
        <v>0.05</v>
      </c>
    </row>
    <row r="50" spans="2:15" ht="12" customHeight="1">
      <c r="B50" s="54" t="s">
        <v>56</v>
      </c>
      <c r="C50" s="68">
        <v>3885.0000000000005</v>
      </c>
      <c r="D50" s="55">
        <f t="shared" si="0"/>
        <v>4670</v>
      </c>
      <c r="E50" s="55">
        <f t="shared" si="1"/>
        <v>3500</v>
      </c>
      <c r="G50" s="86"/>
      <c r="H50" s="52">
        <f t="shared" si="2"/>
        <v>0</v>
      </c>
      <c r="I50" s="52">
        <f t="shared" si="3"/>
        <v>0</v>
      </c>
      <c r="N50" s="53">
        <v>50.05</v>
      </c>
      <c r="O50" s="53">
        <v>0.12</v>
      </c>
    </row>
    <row r="51" spans="2:15" ht="12" customHeight="1">
      <c r="B51" s="54" t="s">
        <v>57</v>
      </c>
      <c r="C51" s="68">
        <v>810.3000000000001</v>
      </c>
      <c r="D51" s="55">
        <f t="shared" si="0"/>
        <v>980</v>
      </c>
      <c r="E51" s="55">
        <f t="shared" si="1"/>
        <v>730</v>
      </c>
      <c r="G51" s="86"/>
      <c r="H51" s="52">
        <f t="shared" si="2"/>
        <v>0</v>
      </c>
      <c r="I51" s="52">
        <f t="shared" si="3"/>
        <v>0</v>
      </c>
      <c r="N51" s="53">
        <v>2.73</v>
      </c>
      <c r="O51" s="53">
        <v>0.01</v>
      </c>
    </row>
    <row r="52" spans="2:15" ht="12" customHeight="1">
      <c r="B52" s="54" t="s">
        <v>58</v>
      </c>
      <c r="C52" s="68">
        <v>3552.0000000000005</v>
      </c>
      <c r="D52" s="55">
        <f t="shared" si="0"/>
        <v>4270</v>
      </c>
      <c r="E52" s="55">
        <f t="shared" si="1"/>
        <v>3200</v>
      </c>
      <c r="G52" s="86"/>
      <c r="H52" s="52">
        <f t="shared" si="2"/>
        <v>0</v>
      </c>
      <c r="I52" s="52">
        <f t="shared" si="3"/>
        <v>0</v>
      </c>
      <c r="N52" s="53">
        <v>45.11</v>
      </c>
      <c r="O52" s="53">
        <v>0.1</v>
      </c>
    </row>
    <row r="53" spans="2:15" ht="12" customHeight="1">
      <c r="B53" s="54" t="s">
        <v>59</v>
      </c>
      <c r="C53" s="68">
        <v>3552.0000000000005</v>
      </c>
      <c r="D53" s="55">
        <f t="shared" si="0"/>
        <v>4270</v>
      </c>
      <c r="E53" s="55">
        <f t="shared" si="1"/>
        <v>3200</v>
      </c>
      <c r="G53" s="86"/>
      <c r="H53" s="52">
        <f t="shared" si="2"/>
        <v>0</v>
      </c>
      <c r="I53" s="52">
        <f t="shared" si="3"/>
        <v>0</v>
      </c>
      <c r="N53" s="53">
        <v>45.11</v>
      </c>
      <c r="O53" s="53">
        <v>0.1</v>
      </c>
    </row>
    <row r="54" spans="2:15" ht="12" customHeight="1">
      <c r="B54" s="54" t="s">
        <v>60</v>
      </c>
      <c r="C54" s="68">
        <v>2053.5</v>
      </c>
      <c r="D54" s="55">
        <f t="shared" si="0"/>
        <v>2470</v>
      </c>
      <c r="E54" s="55">
        <f t="shared" si="1"/>
        <v>1850</v>
      </c>
      <c r="G54" s="86"/>
      <c r="H54" s="52">
        <f t="shared" si="2"/>
        <v>0</v>
      </c>
      <c r="I54" s="52">
        <f t="shared" si="3"/>
        <v>0</v>
      </c>
      <c r="N54" s="53">
        <v>34.45</v>
      </c>
      <c r="O54" s="53">
        <v>0.05</v>
      </c>
    </row>
    <row r="55" spans="2:15" ht="12" customHeight="1">
      <c r="B55" s="54" t="s">
        <v>61</v>
      </c>
      <c r="C55" s="68">
        <v>2053.5</v>
      </c>
      <c r="D55" s="55">
        <f t="shared" si="0"/>
        <v>2470</v>
      </c>
      <c r="E55" s="55">
        <f t="shared" si="1"/>
        <v>1850</v>
      </c>
      <c r="G55" s="86"/>
      <c r="H55" s="52">
        <f t="shared" si="2"/>
        <v>0</v>
      </c>
      <c r="I55" s="52">
        <f t="shared" si="3"/>
        <v>0</v>
      </c>
      <c r="N55" s="53">
        <v>34.45</v>
      </c>
      <c r="O55" s="53">
        <v>0.05</v>
      </c>
    </row>
    <row r="56" spans="2:15" ht="12" customHeight="1">
      <c r="B56" s="54" t="s">
        <v>67</v>
      </c>
      <c r="C56" s="68">
        <v>1665.0000000000002</v>
      </c>
      <c r="D56" s="55">
        <f t="shared" si="0"/>
        <v>2000</v>
      </c>
      <c r="E56" s="55">
        <f t="shared" si="1"/>
        <v>1500</v>
      </c>
      <c r="G56" s="86"/>
      <c r="H56" s="52">
        <f t="shared" si="2"/>
        <v>0</v>
      </c>
      <c r="I56" s="52">
        <f t="shared" si="3"/>
        <v>0</v>
      </c>
      <c r="N56" s="53">
        <v>11.05</v>
      </c>
      <c r="O56" s="53">
        <v>0.03</v>
      </c>
    </row>
    <row r="57" spans="2:15" ht="12" customHeight="1">
      <c r="B57" s="54" t="s">
        <v>66</v>
      </c>
      <c r="C57" s="68">
        <v>1609.5000000000002</v>
      </c>
      <c r="D57" s="55">
        <f t="shared" si="0"/>
        <v>1940</v>
      </c>
      <c r="E57" s="55">
        <f t="shared" si="1"/>
        <v>1450</v>
      </c>
      <c r="G57" s="86"/>
      <c r="H57" s="52">
        <f t="shared" si="2"/>
        <v>0</v>
      </c>
      <c r="I57" s="52">
        <f t="shared" si="3"/>
        <v>0</v>
      </c>
      <c r="N57" s="53">
        <v>10.4</v>
      </c>
      <c r="O57" s="53">
        <v>0.03</v>
      </c>
    </row>
    <row r="58" spans="2:15" ht="12" customHeight="1">
      <c r="B58" s="54" t="s">
        <v>68</v>
      </c>
      <c r="C58" s="68">
        <v>1842.6000000000001</v>
      </c>
      <c r="D58" s="55">
        <f t="shared" si="0"/>
        <v>2220</v>
      </c>
      <c r="E58" s="55">
        <f t="shared" si="1"/>
        <v>1660</v>
      </c>
      <c r="G58" s="86"/>
      <c r="H58" s="52">
        <f t="shared" si="2"/>
        <v>0</v>
      </c>
      <c r="I58" s="52">
        <f t="shared" si="3"/>
        <v>0</v>
      </c>
      <c r="N58" s="53">
        <v>12.61</v>
      </c>
      <c r="O58" s="53">
        <v>0.04</v>
      </c>
    </row>
    <row r="59" spans="2:15" ht="12" customHeight="1">
      <c r="B59" s="54" t="s">
        <v>71</v>
      </c>
      <c r="C59" s="68">
        <v>1953.6000000000001</v>
      </c>
      <c r="D59" s="55">
        <f t="shared" si="0"/>
        <v>2350</v>
      </c>
      <c r="E59" s="55">
        <f t="shared" si="1"/>
        <v>1760</v>
      </c>
      <c r="G59" s="86"/>
      <c r="H59" s="52">
        <f t="shared" si="2"/>
        <v>0</v>
      </c>
      <c r="I59" s="52">
        <f t="shared" si="3"/>
        <v>0</v>
      </c>
      <c r="N59" s="53">
        <v>16.64</v>
      </c>
      <c r="O59" s="53">
        <v>0.05</v>
      </c>
    </row>
    <row r="60" spans="2:15" ht="12" customHeight="1">
      <c r="B60" s="54" t="s">
        <v>62</v>
      </c>
      <c r="C60" s="68">
        <v>2009.1000000000001</v>
      </c>
      <c r="D60" s="55">
        <f t="shared" si="0"/>
        <v>2420</v>
      </c>
      <c r="E60" s="55">
        <f t="shared" si="1"/>
        <v>1810</v>
      </c>
      <c r="G60" s="86"/>
      <c r="H60" s="52">
        <f t="shared" si="2"/>
        <v>0</v>
      </c>
      <c r="I60" s="52">
        <f t="shared" si="3"/>
        <v>0</v>
      </c>
      <c r="N60" s="53">
        <v>33.28</v>
      </c>
      <c r="O60" s="53">
        <v>0.05</v>
      </c>
    </row>
    <row r="61" spans="2:15" ht="12" customHeight="1">
      <c r="B61" s="54" t="s">
        <v>63</v>
      </c>
      <c r="C61" s="68">
        <v>2009.1000000000001</v>
      </c>
      <c r="D61" s="55">
        <f t="shared" si="0"/>
        <v>2420</v>
      </c>
      <c r="E61" s="55">
        <f t="shared" si="1"/>
        <v>1810</v>
      </c>
      <c r="G61" s="86"/>
      <c r="H61" s="52">
        <f t="shared" si="2"/>
        <v>0</v>
      </c>
      <c r="I61" s="52">
        <f t="shared" si="3"/>
        <v>0</v>
      </c>
      <c r="N61" s="53">
        <v>33.28</v>
      </c>
      <c r="O61" s="53">
        <v>0.05</v>
      </c>
    </row>
    <row r="62" spans="2:15" ht="12" customHeight="1">
      <c r="B62" s="54" t="s">
        <v>64</v>
      </c>
      <c r="C62" s="68">
        <v>2120.1000000000004</v>
      </c>
      <c r="D62" s="55">
        <f t="shared" si="0"/>
        <v>2550</v>
      </c>
      <c r="E62" s="55">
        <f t="shared" si="1"/>
        <v>1910</v>
      </c>
      <c r="G62" s="86"/>
      <c r="H62" s="52">
        <f t="shared" si="2"/>
        <v>0</v>
      </c>
      <c r="I62" s="52">
        <f t="shared" si="3"/>
        <v>0</v>
      </c>
      <c r="N62" s="53">
        <v>35.75</v>
      </c>
      <c r="O62" s="53">
        <v>0.05</v>
      </c>
    </row>
    <row r="63" spans="2:15" ht="12" customHeight="1">
      <c r="B63" s="54" t="s">
        <v>65</v>
      </c>
      <c r="C63" s="68">
        <v>2120.1000000000004</v>
      </c>
      <c r="D63" s="55">
        <f t="shared" si="0"/>
        <v>2550</v>
      </c>
      <c r="E63" s="55">
        <f t="shared" si="1"/>
        <v>1910</v>
      </c>
      <c r="G63" s="86"/>
      <c r="H63" s="52">
        <f t="shared" si="2"/>
        <v>0</v>
      </c>
      <c r="I63" s="52">
        <f t="shared" si="3"/>
        <v>0</v>
      </c>
      <c r="N63" s="53">
        <v>35.75</v>
      </c>
      <c r="O63" s="53">
        <v>0.05</v>
      </c>
    </row>
    <row r="64" spans="2:15" ht="12" customHeight="1">
      <c r="B64" s="54" t="s">
        <v>70</v>
      </c>
      <c r="C64" s="68">
        <v>1842.6000000000001</v>
      </c>
      <c r="D64" s="55">
        <f t="shared" si="0"/>
        <v>2220</v>
      </c>
      <c r="E64" s="55">
        <f t="shared" si="1"/>
        <v>1660</v>
      </c>
      <c r="G64" s="86"/>
      <c r="H64" s="52">
        <f t="shared" si="2"/>
        <v>0</v>
      </c>
      <c r="I64" s="52">
        <f t="shared" si="3"/>
        <v>0</v>
      </c>
      <c r="N64" s="53">
        <v>13.38</v>
      </c>
      <c r="O64" s="53">
        <v>0.4</v>
      </c>
    </row>
    <row r="65" spans="2:15" ht="12" customHeight="1">
      <c r="B65" s="54" t="s">
        <v>69</v>
      </c>
      <c r="C65" s="68">
        <v>2608.5000000000005</v>
      </c>
      <c r="D65" s="55">
        <f t="shared" si="0"/>
        <v>3140</v>
      </c>
      <c r="E65" s="55">
        <f t="shared" si="1"/>
        <v>2350</v>
      </c>
      <c r="G65" s="86"/>
      <c r="H65" s="52">
        <f t="shared" si="2"/>
        <v>0</v>
      </c>
      <c r="I65" s="52">
        <f t="shared" si="3"/>
        <v>0</v>
      </c>
      <c r="N65" s="53">
        <v>43.68</v>
      </c>
      <c r="O65" s="53">
        <v>0.07</v>
      </c>
    </row>
    <row r="66" spans="2:15" ht="12" customHeight="1">
      <c r="B66" s="54" t="s">
        <v>72</v>
      </c>
      <c r="C66" s="68">
        <v>2331</v>
      </c>
      <c r="D66" s="55">
        <f t="shared" si="0"/>
        <v>2800</v>
      </c>
      <c r="E66" s="55">
        <f t="shared" si="1"/>
        <v>2100</v>
      </c>
      <c r="G66" s="86"/>
      <c r="H66" s="52">
        <f t="shared" si="2"/>
        <v>0</v>
      </c>
      <c r="I66" s="52">
        <f t="shared" si="3"/>
        <v>0</v>
      </c>
      <c r="N66" s="53">
        <v>23.72</v>
      </c>
      <c r="O66" s="53">
        <v>0.06</v>
      </c>
    </row>
    <row r="67" spans="2:15" ht="12" customHeight="1">
      <c r="B67" s="54" t="s">
        <v>73</v>
      </c>
      <c r="C67" s="68">
        <v>2297.7000000000003</v>
      </c>
      <c r="D67" s="55">
        <f t="shared" si="0"/>
        <v>2760</v>
      </c>
      <c r="E67" s="55">
        <f t="shared" si="1"/>
        <v>2070</v>
      </c>
      <c r="G67" s="86"/>
      <c r="H67" s="52">
        <f t="shared" si="2"/>
        <v>0</v>
      </c>
      <c r="I67" s="52">
        <f t="shared" si="3"/>
        <v>0</v>
      </c>
      <c r="N67" s="53">
        <v>31.28</v>
      </c>
      <c r="O67" s="53">
        <v>0.06</v>
      </c>
    </row>
    <row r="68" spans="2:15" ht="12" customHeight="1">
      <c r="B68" s="54" t="s">
        <v>74</v>
      </c>
      <c r="C68" s="68">
        <v>2630.7000000000003</v>
      </c>
      <c r="D68" s="55">
        <f t="shared" si="0"/>
        <v>3160</v>
      </c>
      <c r="E68" s="55">
        <f t="shared" si="1"/>
        <v>2370</v>
      </c>
      <c r="G68" s="86"/>
      <c r="H68" s="52">
        <f t="shared" si="2"/>
        <v>0</v>
      </c>
      <c r="I68" s="52">
        <f t="shared" si="3"/>
        <v>0</v>
      </c>
      <c r="N68" s="53">
        <v>28.64</v>
      </c>
      <c r="O68" s="53">
        <v>0.11</v>
      </c>
    </row>
    <row r="69" spans="2:15" ht="12" customHeight="1">
      <c r="B69" s="54" t="s">
        <v>91</v>
      </c>
      <c r="C69" s="68">
        <v>1940</v>
      </c>
      <c r="D69" s="55">
        <f t="shared" si="0"/>
        <v>2330</v>
      </c>
      <c r="E69" s="55">
        <f t="shared" si="1"/>
        <v>1750</v>
      </c>
      <c r="G69" s="86"/>
      <c r="H69" s="52">
        <f t="shared" si="2"/>
        <v>0</v>
      </c>
      <c r="I69" s="52">
        <f t="shared" si="3"/>
        <v>0</v>
      </c>
      <c r="N69" s="53">
        <v>28.96</v>
      </c>
      <c r="O69" s="53">
        <v>0.07</v>
      </c>
    </row>
    <row r="70" spans="2:15" ht="12" customHeight="1">
      <c r="B70" s="54" t="s">
        <v>75</v>
      </c>
      <c r="C70" s="68">
        <v>1420.8000000000002</v>
      </c>
      <c r="D70" s="55">
        <f t="shared" si="0"/>
        <v>1710</v>
      </c>
      <c r="E70" s="55">
        <f t="shared" si="1"/>
        <v>1280</v>
      </c>
      <c r="G70" s="86"/>
      <c r="H70" s="52">
        <f t="shared" si="2"/>
        <v>0</v>
      </c>
      <c r="I70" s="52">
        <f t="shared" si="3"/>
        <v>0</v>
      </c>
      <c r="N70" s="53">
        <v>17.96</v>
      </c>
      <c r="O70" s="53">
        <v>0.07</v>
      </c>
    </row>
    <row r="71" spans="2:15" ht="12" customHeight="1">
      <c r="B71" s="54" t="s">
        <v>76</v>
      </c>
      <c r="C71" s="68">
        <v>1898.1000000000001</v>
      </c>
      <c r="D71" s="55">
        <f t="shared" si="0"/>
        <v>2280</v>
      </c>
      <c r="E71" s="55">
        <f t="shared" si="1"/>
        <v>1710</v>
      </c>
      <c r="G71" s="86"/>
      <c r="H71" s="52">
        <f t="shared" si="2"/>
        <v>0</v>
      </c>
      <c r="I71" s="52">
        <f t="shared" si="3"/>
        <v>0</v>
      </c>
      <c r="N71" s="53">
        <v>20.6</v>
      </c>
      <c r="O71" s="53">
        <v>0.05</v>
      </c>
    </row>
    <row r="72" spans="2:15" ht="12" customHeight="1">
      <c r="B72" s="54" t="s">
        <v>77</v>
      </c>
      <c r="C72" s="68">
        <v>2708.4</v>
      </c>
      <c r="D72" s="55">
        <f t="shared" si="0"/>
        <v>3260</v>
      </c>
      <c r="E72" s="55">
        <f t="shared" si="1"/>
        <v>2440</v>
      </c>
      <c r="G72" s="86"/>
      <c r="H72" s="52">
        <f t="shared" si="2"/>
        <v>0</v>
      </c>
      <c r="I72" s="52">
        <f t="shared" si="3"/>
        <v>0</v>
      </c>
      <c r="N72" s="53">
        <v>28.44</v>
      </c>
      <c r="O72" s="53">
        <v>0.1</v>
      </c>
    </row>
    <row r="73" spans="2:15" ht="12" customHeight="1">
      <c r="B73" s="54" t="s">
        <v>78</v>
      </c>
      <c r="C73" s="68">
        <v>2464.2000000000003</v>
      </c>
      <c r="D73" s="55">
        <f t="shared" si="0"/>
        <v>2960</v>
      </c>
      <c r="E73" s="55">
        <f t="shared" si="1"/>
        <v>2220</v>
      </c>
      <c r="G73" s="86"/>
      <c r="H73" s="52">
        <f t="shared" si="2"/>
        <v>0</v>
      </c>
      <c r="I73" s="52">
        <f t="shared" si="3"/>
        <v>0</v>
      </c>
      <c r="N73" s="53">
        <v>28.44</v>
      </c>
      <c r="O73" s="53">
        <v>0.05</v>
      </c>
    </row>
    <row r="74" spans="2:15" ht="12" customHeight="1">
      <c r="B74" s="54" t="s">
        <v>83</v>
      </c>
      <c r="C74" s="68">
        <v>1221</v>
      </c>
      <c r="D74" s="55">
        <f aca="true" t="shared" si="4" ref="D74:D83">CEILING(C74+(C74*$D$5),10)</f>
        <v>1470</v>
      </c>
      <c r="E74" s="55">
        <f aca="true" t="shared" si="5" ref="E74:E83">CEILING(C74-(C74*$E$5),10)</f>
        <v>1100</v>
      </c>
      <c r="G74" s="86"/>
      <c r="H74" s="52">
        <f aca="true" t="shared" si="6" ref="H74:H83">G74*N74</f>
        <v>0</v>
      </c>
      <c r="I74" s="52">
        <f aca="true" t="shared" si="7" ref="I74:I83">G74*O74</f>
        <v>0</v>
      </c>
      <c r="N74" s="53">
        <v>14.4</v>
      </c>
      <c r="O74" s="53">
        <v>0.04</v>
      </c>
    </row>
    <row r="75" spans="2:15" ht="12" customHeight="1">
      <c r="B75" s="54" t="s">
        <v>84</v>
      </c>
      <c r="C75" s="68">
        <v>999.0000000000001</v>
      </c>
      <c r="D75" s="55">
        <f t="shared" si="4"/>
        <v>1200</v>
      </c>
      <c r="E75" s="55">
        <f t="shared" si="5"/>
        <v>900</v>
      </c>
      <c r="G75" s="86"/>
      <c r="H75" s="52">
        <f t="shared" si="6"/>
        <v>0</v>
      </c>
      <c r="I75" s="52">
        <f t="shared" si="7"/>
        <v>0</v>
      </c>
      <c r="N75" s="53">
        <v>12</v>
      </c>
      <c r="O75" s="53">
        <v>0.03</v>
      </c>
    </row>
    <row r="76" spans="2:15" ht="12" customHeight="1">
      <c r="B76" s="54" t="s">
        <v>79</v>
      </c>
      <c r="C76" s="68">
        <v>355.20000000000005</v>
      </c>
      <c r="D76" s="55">
        <f t="shared" si="4"/>
        <v>430</v>
      </c>
      <c r="E76" s="55">
        <f t="shared" si="5"/>
        <v>320</v>
      </c>
      <c r="G76" s="86"/>
      <c r="H76" s="52">
        <f t="shared" si="6"/>
        <v>0</v>
      </c>
      <c r="I76" s="52">
        <f t="shared" si="7"/>
        <v>0</v>
      </c>
      <c r="N76" s="53">
        <v>3.6</v>
      </c>
      <c r="O76" s="53">
        <v>0.01</v>
      </c>
    </row>
    <row r="77" spans="2:15" ht="12" customHeight="1">
      <c r="B77" s="54" t="s">
        <v>85</v>
      </c>
      <c r="C77" s="68">
        <v>1476.3000000000002</v>
      </c>
      <c r="D77" s="55">
        <f t="shared" si="4"/>
        <v>1780</v>
      </c>
      <c r="E77" s="55">
        <f t="shared" si="5"/>
        <v>1330</v>
      </c>
      <c r="G77" s="86"/>
      <c r="H77" s="52">
        <f t="shared" si="6"/>
        <v>0</v>
      </c>
      <c r="I77" s="52">
        <f t="shared" si="7"/>
        <v>0</v>
      </c>
      <c r="N77" s="53">
        <v>20.16</v>
      </c>
      <c r="O77" s="53">
        <v>0.04</v>
      </c>
    </row>
    <row r="78" spans="2:15" ht="12" customHeight="1">
      <c r="B78" s="54" t="s">
        <v>86</v>
      </c>
      <c r="C78" s="68">
        <v>1221</v>
      </c>
      <c r="D78" s="55">
        <f t="shared" si="4"/>
        <v>1470</v>
      </c>
      <c r="E78" s="55">
        <f t="shared" si="5"/>
        <v>1100</v>
      </c>
      <c r="G78" s="86"/>
      <c r="H78" s="52">
        <f t="shared" si="6"/>
        <v>0</v>
      </c>
      <c r="I78" s="52">
        <f t="shared" si="7"/>
        <v>0</v>
      </c>
      <c r="N78" s="53">
        <v>17.04</v>
      </c>
      <c r="O78" s="53">
        <v>0.03</v>
      </c>
    </row>
    <row r="79" spans="2:15" ht="12" customHeight="1">
      <c r="B79" s="54" t="s">
        <v>80</v>
      </c>
      <c r="C79" s="68">
        <v>355.20000000000005</v>
      </c>
      <c r="D79" s="55">
        <f t="shared" si="4"/>
        <v>430</v>
      </c>
      <c r="E79" s="55">
        <f t="shared" si="5"/>
        <v>320</v>
      </c>
      <c r="G79" s="86"/>
      <c r="H79" s="52">
        <f t="shared" si="6"/>
        <v>0</v>
      </c>
      <c r="I79" s="52">
        <f t="shared" si="7"/>
        <v>0</v>
      </c>
      <c r="N79" s="53">
        <v>4.8</v>
      </c>
      <c r="O79" s="53">
        <v>0.01</v>
      </c>
    </row>
    <row r="80" spans="2:15" ht="12" customHeight="1">
      <c r="B80" s="54" t="s">
        <v>81</v>
      </c>
      <c r="C80" s="68">
        <v>377.40000000000003</v>
      </c>
      <c r="D80" s="55">
        <f t="shared" si="4"/>
        <v>460</v>
      </c>
      <c r="E80" s="55">
        <f t="shared" si="5"/>
        <v>340</v>
      </c>
      <c r="G80" s="86"/>
      <c r="H80" s="52">
        <f t="shared" si="6"/>
        <v>0</v>
      </c>
      <c r="I80" s="52">
        <f t="shared" si="7"/>
        <v>0</v>
      </c>
      <c r="N80" s="53">
        <v>3.6</v>
      </c>
      <c r="O80" s="53">
        <v>0.01</v>
      </c>
    </row>
    <row r="81" spans="2:15" ht="12" customHeight="1">
      <c r="B81" s="54" t="s">
        <v>82</v>
      </c>
      <c r="C81" s="68">
        <v>310.8</v>
      </c>
      <c r="D81" s="55">
        <f t="shared" si="4"/>
        <v>380</v>
      </c>
      <c r="E81" s="55">
        <f t="shared" si="5"/>
        <v>280</v>
      </c>
      <c r="G81" s="86"/>
      <c r="H81" s="52">
        <f t="shared" si="6"/>
        <v>0</v>
      </c>
      <c r="I81" s="52">
        <f t="shared" si="7"/>
        <v>0</v>
      </c>
      <c r="N81" s="53">
        <v>3.6</v>
      </c>
      <c r="O81" s="53">
        <v>0.01</v>
      </c>
    </row>
    <row r="82" spans="2:15" ht="12" customHeight="1">
      <c r="B82" s="54" t="s">
        <v>126</v>
      </c>
      <c r="C82" s="68"/>
      <c r="D82" s="55">
        <f t="shared" si="4"/>
        <v>0</v>
      </c>
      <c r="E82" s="55">
        <f t="shared" si="5"/>
        <v>0</v>
      </c>
      <c r="G82" s="86"/>
      <c r="H82" s="52">
        <f t="shared" si="6"/>
        <v>0</v>
      </c>
      <c r="I82" s="52">
        <f t="shared" si="7"/>
        <v>0</v>
      </c>
      <c r="N82" s="53"/>
      <c r="O82" s="53"/>
    </row>
    <row r="83" spans="2:15" ht="12" customHeight="1">
      <c r="B83" s="56" t="s">
        <v>127</v>
      </c>
      <c r="C83" s="69"/>
      <c r="D83" s="57">
        <f t="shared" si="4"/>
        <v>0</v>
      </c>
      <c r="E83" s="57">
        <f t="shared" si="5"/>
        <v>0</v>
      </c>
      <c r="G83" s="86"/>
      <c r="H83" s="52">
        <f t="shared" si="6"/>
        <v>0</v>
      </c>
      <c r="I83" s="52">
        <f t="shared" si="7"/>
        <v>0</v>
      </c>
      <c r="N83" s="53"/>
      <c r="O83" s="53"/>
    </row>
    <row r="84" spans="1:11" ht="12" customHeight="1">
      <c r="A84" s="2"/>
      <c r="B84" s="58"/>
      <c r="C84" s="59"/>
      <c r="D84" s="60"/>
      <c r="E84" s="60"/>
      <c r="F84" s="60"/>
      <c r="G84" s="60"/>
      <c r="H84" s="59"/>
      <c r="I84" s="60"/>
      <c r="J84" s="60"/>
      <c r="K84" s="2"/>
    </row>
    <row r="85" spans="1:11" ht="10.5" customHeight="1">
      <c r="A85" s="1"/>
      <c r="B85" s="61"/>
      <c r="C85" s="62"/>
      <c r="D85" s="62"/>
      <c r="E85" s="62"/>
      <c r="F85" s="62"/>
      <c r="G85" s="63"/>
      <c r="H85" s="62"/>
      <c r="I85" s="62"/>
      <c r="J85" s="75" t="s">
        <v>130</v>
      </c>
      <c r="K85" s="1"/>
    </row>
    <row r="86" spans="1:11" ht="10.5" customHeight="1">
      <c r="A86" s="1"/>
      <c r="B86" s="2"/>
      <c r="C86" s="64"/>
      <c r="D86" s="31"/>
      <c r="E86" s="31"/>
      <c r="F86" s="31"/>
      <c r="G86" s="31"/>
      <c r="H86" s="64"/>
      <c r="I86" s="31"/>
      <c r="J86" s="31"/>
      <c r="K86" s="1"/>
    </row>
    <row r="87" spans="1:11" ht="10.5" customHeight="1">
      <c r="A87" s="1"/>
      <c r="B87" s="1"/>
      <c r="C87" s="32"/>
      <c r="D87" s="33"/>
      <c r="E87" s="33"/>
      <c r="F87" s="33"/>
      <c r="G87" s="33"/>
      <c r="H87" s="32"/>
      <c r="I87" s="33"/>
      <c r="J87" s="33"/>
      <c r="K87" s="1"/>
    </row>
    <row r="88" spans="2:10" ht="10.5" customHeight="1">
      <c r="B88" s="1"/>
      <c r="C88" s="32"/>
      <c r="D88" s="33"/>
      <c r="E88" s="33"/>
      <c r="F88" s="33"/>
      <c r="G88" s="33"/>
      <c r="H88" s="32"/>
      <c r="I88" s="33"/>
      <c r="J88" s="33"/>
    </row>
    <row r="89" spans="2:9" ht="10.5" customHeight="1">
      <c r="B89" s="1"/>
      <c r="C89" s="32"/>
      <c r="D89" s="33"/>
      <c r="E89" s="33"/>
      <c r="F89" s="33"/>
      <c r="G89" s="33"/>
      <c r="H89" s="32"/>
      <c r="I89" s="33"/>
    </row>
  </sheetData>
  <sheetProtection password="B5F7" sheet="1" objects="1" scenarios="1" selectLockedCells="1"/>
  <mergeCells count="4">
    <mergeCell ref="H1:J1"/>
    <mergeCell ref="H2:J2"/>
    <mergeCell ref="H3:J3"/>
    <mergeCell ref="H4:J4"/>
  </mergeCells>
  <dataValidations count="1">
    <dataValidation type="list" allowBlank="1" showInputMessage="1" showErrorMessage="1" sqref="F3">
      <formula1>$L$5:$L$6</formula1>
    </dataValidation>
  </dataValidations>
  <hyperlinks>
    <hyperlink ref="H3" r:id="rId1" display="mkoc@rambler.ru"/>
    <hyperlink ref="H3:J3" r:id="rId2" display="d-konstruktor@mail.ru"/>
    <hyperlink ref="J85" r:id="rId3" display="konstruktor.3dn.ru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80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9"/>
  <sheetViews>
    <sheetView view="pageBreakPreview" zoomScale="110" zoomScaleSheetLayoutView="110" zoomScalePageLayoutView="0" workbookViewId="0" topLeftCell="A1">
      <pane ySplit="4" topLeftCell="A5" activePane="bottomLeft" state="frozen"/>
      <selection pane="topLeft" activeCell="A1" sqref="A1"/>
      <selection pane="bottomLeft" activeCell="N14" sqref="N14"/>
    </sheetView>
  </sheetViews>
  <sheetFormatPr defaultColWidth="9.140625" defaultRowHeight="12.75"/>
  <cols>
    <col min="1" max="1" width="1.7109375" style="1" customWidth="1"/>
    <col min="2" max="2" width="6.7109375" style="1" customWidth="1"/>
    <col min="3" max="10" width="11.421875" style="1" customWidth="1"/>
    <col min="11" max="11" width="1.7109375" style="1" customWidth="1"/>
    <col min="12" max="12" width="2.7109375" style="1" customWidth="1"/>
    <col min="13" max="16384" width="9.140625" style="1" customWidth="1"/>
  </cols>
  <sheetData>
    <row r="1" spans="2:17" ht="12.75" customHeight="1">
      <c r="B1" s="2"/>
      <c r="D1" s="2"/>
      <c r="H1" s="71" t="str">
        <f>цены!H1</f>
        <v>г.Новосибирск, ул.Красный Проспект, д.1</v>
      </c>
      <c r="I1" s="71"/>
      <c r="J1" s="71"/>
      <c r="M1" s="2"/>
      <c r="N1" s="2"/>
      <c r="O1" s="2"/>
      <c r="P1" s="2"/>
      <c r="Q1" s="2"/>
    </row>
    <row r="2" spans="2:17" ht="12.75" customHeight="1">
      <c r="B2" s="2"/>
      <c r="C2" s="2"/>
      <c r="D2" s="2"/>
      <c r="H2" s="71" t="str">
        <f>цены!H2</f>
        <v>т. +7 (999) 300-53-35</v>
      </c>
      <c r="I2" s="71"/>
      <c r="J2" s="71"/>
      <c r="M2" s="2"/>
      <c r="N2" s="2"/>
      <c r="O2" s="2"/>
      <c r="P2" s="2"/>
      <c r="Q2" s="2"/>
    </row>
    <row r="3" spans="5:17" ht="12.75" customHeight="1">
      <c r="E3" s="39" t="s">
        <v>36</v>
      </c>
      <c r="F3" s="40" t="str">
        <f>цены!F3</f>
        <v>оптовый</v>
      </c>
      <c r="G3" s="40" t="str">
        <f>цены!G3</f>
        <v>v.02.02.2016</v>
      </c>
      <c r="H3" s="72" t="str">
        <f>цены!H3</f>
        <v>d-konstruktor@mail.ru</v>
      </c>
      <c r="I3" s="72"/>
      <c r="J3" s="72"/>
      <c r="M3" s="2"/>
      <c r="N3" s="2"/>
      <c r="O3" s="2"/>
      <c r="P3" s="2"/>
      <c r="Q3" s="2"/>
    </row>
    <row r="4" spans="1:17" ht="12.75" customHeight="1" thickBot="1">
      <c r="A4" s="2"/>
      <c r="B4" s="3"/>
      <c r="C4" s="4"/>
      <c r="F4" s="3"/>
      <c r="G4" s="3"/>
      <c r="H4" s="73">
        <f>IF(цены!H4&gt;0,цены!H4,"")</f>
      </c>
      <c r="I4" s="73"/>
      <c r="J4" s="73"/>
      <c r="K4" s="2"/>
      <c r="M4" s="2"/>
      <c r="N4" s="2"/>
      <c r="O4" s="2"/>
      <c r="P4" s="2"/>
      <c r="Q4" s="2"/>
    </row>
    <row r="5" spans="1:17" ht="12.75">
      <c r="A5" s="2"/>
      <c r="B5" s="74" t="s">
        <v>0</v>
      </c>
      <c r="C5" s="5" t="s">
        <v>37</v>
      </c>
      <c r="D5" s="5" t="s">
        <v>38</v>
      </c>
      <c r="E5" s="5" t="s">
        <v>49</v>
      </c>
      <c r="F5" s="6" t="s">
        <v>39</v>
      </c>
      <c r="G5" s="6" t="s">
        <v>40</v>
      </c>
      <c r="H5" s="7" t="s">
        <v>41</v>
      </c>
      <c r="I5" s="7" t="s">
        <v>42</v>
      </c>
      <c r="J5" s="7" t="s">
        <v>43</v>
      </c>
      <c r="K5" s="8"/>
      <c r="M5" s="6"/>
      <c r="N5" s="6"/>
      <c r="O5" s="2"/>
      <c r="P5" s="2"/>
      <c r="Q5" s="2"/>
    </row>
    <row r="6" spans="1:17" ht="12.75">
      <c r="A6" s="2"/>
      <c r="B6" s="70"/>
      <c r="C6" s="38"/>
      <c r="D6" s="38"/>
      <c r="E6" s="38"/>
      <c r="F6" s="38"/>
      <c r="G6" s="38"/>
      <c r="H6" s="38"/>
      <c r="I6" s="38" t="s">
        <v>101</v>
      </c>
      <c r="J6" s="38"/>
      <c r="K6" s="8"/>
      <c r="M6" s="9"/>
      <c r="N6" s="10"/>
      <c r="O6" s="2"/>
      <c r="P6" s="2"/>
      <c r="Q6" s="2"/>
    </row>
    <row r="7" spans="2:17" ht="9.75" customHeight="1">
      <c r="B7" s="11"/>
      <c r="C7" s="12"/>
      <c r="D7" s="12"/>
      <c r="E7" s="12"/>
      <c r="F7" s="12"/>
      <c r="G7" s="12"/>
      <c r="H7" s="12"/>
      <c r="I7" s="12"/>
      <c r="J7" s="12"/>
      <c r="K7" s="8"/>
      <c r="M7" s="2"/>
      <c r="N7" s="2"/>
      <c r="O7" s="2"/>
      <c r="P7" s="2"/>
      <c r="Q7" s="2"/>
    </row>
    <row r="8" spans="2:17" ht="12.75">
      <c r="B8" s="11"/>
      <c r="C8" s="12"/>
      <c r="D8" s="12"/>
      <c r="E8" s="12"/>
      <c r="F8" s="12"/>
      <c r="G8" s="12"/>
      <c r="H8" s="12"/>
      <c r="I8" s="12"/>
      <c r="J8" s="12"/>
      <c r="K8" s="8"/>
      <c r="M8" s="2"/>
      <c r="N8" s="2"/>
      <c r="O8" s="2"/>
      <c r="P8" s="2"/>
      <c r="Q8" s="2"/>
    </row>
    <row r="9" spans="2:17" ht="12.75">
      <c r="B9" s="11"/>
      <c r="C9" s="12"/>
      <c r="D9" s="12"/>
      <c r="E9" s="12"/>
      <c r="F9" s="12"/>
      <c r="G9" s="12"/>
      <c r="H9" s="12"/>
      <c r="I9" s="12"/>
      <c r="J9" s="12"/>
      <c r="K9" s="8"/>
      <c r="M9" s="2"/>
      <c r="N9" s="2"/>
      <c r="O9" s="2"/>
      <c r="P9" s="2"/>
      <c r="Q9" s="2"/>
    </row>
    <row r="10" spans="2:17" ht="12.75">
      <c r="B10" s="11"/>
      <c r="C10" s="12"/>
      <c r="D10" s="12"/>
      <c r="E10" s="12"/>
      <c r="F10" s="12"/>
      <c r="G10" s="12"/>
      <c r="H10" s="12"/>
      <c r="I10" s="12"/>
      <c r="J10" s="12"/>
      <c r="K10" s="8"/>
      <c r="M10" s="2"/>
      <c r="N10" s="2"/>
      <c r="O10" s="2"/>
      <c r="P10" s="2"/>
      <c r="Q10" s="2"/>
    </row>
    <row r="11" spans="2:17" ht="12.75">
      <c r="B11" s="11"/>
      <c r="C11" s="12"/>
      <c r="D11" s="12"/>
      <c r="E11" s="12"/>
      <c r="F11" s="12"/>
      <c r="G11" s="12"/>
      <c r="H11" s="12"/>
      <c r="I11" s="12"/>
      <c r="J11" s="12"/>
      <c r="K11" s="8"/>
      <c r="M11" s="2"/>
      <c r="N11" s="2"/>
      <c r="O11" s="2"/>
      <c r="P11" s="2"/>
      <c r="Q11" s="2"/>
    </row>
    <row r="12" spans="2:17" ht="12.75">
      <c r="B12" s="11"/>
      <c r="C12" s="12"/>
      <c r="D12" s="12"/>
      <c r="E12" s="12"/>
      <c r="F12" s="12"/>
      <c r="G12" s="12"/>
      <c r="H12" s="12"/>
      <c r="I12" s="12"/>
      <c r="J12" s="12"/>
      <c r="K12" s="8"/>
      <c r="M12" s="2"/>
      <c r="N12" s="2"/>
      <c r="O12" s="2"/>
      <c r="P12" s="2"/>
      <c r="Q12" s="2"/>
    </row>
    <row r="13" spans="2:17" ht="12.75">
      <c r="B13" s="11"/>
      <c r="C13" s="12"/>
      <c r="D13" s="12"/>
      <c r="E13" s="12"/>
      <c r="F13" s="12"/>
      <c r="G13" s="12"/>
      <c r="H13" s="12"/>
      <c r="I13" s="12"/>
      <c r="J13" s="12"/>
      <c r="K13" s="8"/>
      <c r="M13" s="2"/>
      <c r="N13" s="2"/>
      <c r="O13" s="2"/>
      <c r="P13" s="2"/>
      <c r="Q13" s="2"/>
    </row>
    <row r="14" spans="2:17" ht="10.5" customHeight="1">
      <c r="B14" s="36" t="s">
        <v>92</v>
      </c>
      <c r="C14" s="13"/>
      <c r="D14" s="13" t="s">
        <v>98</v>
      </c>
      <c r="E14" s="13"/>
      <c r="F14" s="13" t="s">
        <v>99</v>
      </c>
      <c r="G14" s="13" t="s">
        <v>100</v>
      </c>
      <c r="H14" s="13" t="s">
        <v>98</v>
      </c>
      <c r="I14" s="13" t="s">
        <v>100</v>
      </c>
      <c r="J14" s="14" t="s">
        <v>98</v>
      </c>
      <c r="K14" s="8"/>
      <c r="M14" s="2"/>
      <c r="N14" s="2"/>
      <c r="O14" s="2"/>
      <c r="P14" s="2"/>
      <c r="Q14" s="2"/>
    </row>
    <row r="15" spans="2:17" ht="10.5" customHeight="1">
      <c r="B15" s="15">
        <f>IF($F$3="розничный","розница","")</f>
      </c>
      <c r="C15" s="16">
        <f aca="true" t="shared" si="0" ref="C15:J15">IF($B$15="розница",VLOOKUP(C5,цены,3,FALSE),"")</f>
      </c>
      <c r="D15" s="16">
        <f t="shared" si="0"/>
      </c>
      <c r="E15" s="16">
        <f t="shared" si="0"/>
      </c>
      <c r="F15" s="16">
        <f t="shared" si="0"/>
      </c>
      <c r="G15" s="16">
        <f t="shared" si="0"/>
      </c>
      <c r="H15" s="16">
        <f t="shared" si="0"/>
      </c>
      <c r="I15" s="16">
        <f t="shared" si="0"/>
      </c>
      <c r="J15" s="16">
        <f t="shared" si="0"/>
      </c>
      <c r="K15" s="8"/>
      <c r="M15" s="2"/>
      <c r="N15" s="2"/>
      <c r="O15" s="2"/>
      <c r="P15" s="2"/>
      <c r="Q15" s="2"/>
    </row>
    <row r="16" spans="2:17" ht="10.5" customHeight="1">
      <c r="B16" s="19" t="str">
        <f>IF($F$3="оптовый","опт","")</f>
        <v>опт</v>
      </c>
      <c r="C16" s="21">
        <f aca="true" t="shared" si="1" ref="C16:J16">IF($B$16="опт",VLOOKUP(C5,цены,4,FALSE),"")</f>
        <v>1440</v>
      </c>
      <c r="D16" s="21">
        <f t="shared" si="1"/>
        <v>1540</v>
      </c>
      <c r="E16" s="21">
        <f t="shared" si="1"/>
        <v>950</v>
      </c>
      <c r="F16" s="21">
        <f t="shared" si="1"/>
        <v>1550</v>
      </c>
      <c r="G16" s="22">
        <f t="shared" si="1"/>
        <v>1680</v>
      </c>
      <c r="H16" s="22">
        <f t="shared" si="1"/>
        <v>1500</v>
      </c>
      <c r="I16" s="22">
        <f t="shared" si="1"/>
        <v>2870</v>
      </c>
      <c r="J16" s="23">
        <f t="shared" si="1"/>
        <v>2530</v>
      </c>
      <c r="K16" s="8"/>
      <c r="M16" s="2"/>
      <c r="N16" s="2"/>
      <c r="O16" s="2"/>
      <c r="P16" s="2"/>
      <c r="Q16" s="2"/>
    </row>
    <row r="17" spans="2:17" ht="12.75">
      <c r="B17" s="70" t="s">
        <v>0</v>
      </c>
      <c r="C17" s="7" t="s">
        <v>44</v>
      </c>
      <c r="D17" s="7" t="s">
        <v>45</v>
      </c>
      <c r="E17" s="7" t="s">
        <v>46</v>
      </c>
      <c r="F17" s="24" t="s">
        <v>47</v>
      </c>
      <c r="G17" s="24" t="s">
        <v>48</v>
      </c>
      <c r="H17" s="24" t="s">
        <v>50</v>
      </c>
      <c r="I17" s="24" t="s">
        <v>51</v>
      </c>
      <c r="J17" s="24" t="s">
        <v>52</v>
      </c>
      <c r="K17" s="8"/>
      <c r="M17" s="6"/>
      <c r="N17" s="6"/>
      <c r="O17" s="2"/>
      <c r="P17" s="2"/>
      <c r="Q17" s="2"/>
    </row>
    <row r="18" spans="2:17" ht="12.75">
      <c r="B18" s="70"/>
      <c r="C18" s="38" t="s">
        <v>108</v>
      </c>
      <c r="D18" s="38" t="s">
        <v>107</v>
      </c>
      <c r="E18" s="38"/>
      <c r="F18" s="38" t="s">
        <v>107</v>
      </c>
      <c r="G18" s="38"/>
      <c r="H18" s="38" t="s">
        <v>107</v>
      </c>
      <c r="I18" s="38"/>
      <c r="J18" s="38" t="s">
        <v>108</v>
      </c>
      <c r="K18" s="8"/>
      <c r="M18" s="2"/>
      <c r="N18" s="2"/>
      <c r="O18" s="2"/>
      <c r="P18" s="2"/>
      <c r="Q18" s="2"/>
    </row>
    <row r="19" spans="2:17" ht="9.75" customHeight="1">
      <c r="B19" s="11"/>
      <c r="C19" s="12"/>
      <c r="D19" s="12"/>
      <c r="E19" s="12"/>
      <c r="F19" s="12"/>
      <c r="G19" s="12"/>
      <c r="H19" s="12"/>
      <c r="I19" s="12"/>
      <c r="J19" s="12"/>
      <c r="K19" s="8"/>
      <c r="M19" s="2"/>
      <c r="N19" s="2"/>
      <c r="O19" s="2"/>
      <c r="P19" s="2"/>
      <c r="Q19" s="2"/>
    </row>
    <row r="20" spans="2:22" ht="12.75">
      <c r="B20" s="11"/>
      <c r="C20" s="12"/>
      <c r="D20" s="12"/>
      <c r="E20" s="12"/>
      <c r="F20" s="12"/>
      <c r="G20" s="12"/>
      <c r="H20" s="12"/>
      <c r="I20" s="12"/>
      <c r="J20" s="12"/>
      <c r="K20" s="8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2:22" ht="12.75">
      <c r="B21" s="11"/>
      <c r="C21" s="12"/>
      <c r="D21" s="12"/>
      <c r="E21" s="12"/>
      <c r="F21" s="12"/>
      <c r="G21" s="12"/>
      <c r="H21" s="12"/>
      <c r="I21" s="12"/>
      <c r="J21" s="12"/>
      <c r="K21" s="8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2:22" ht="12.75">
      <c r="B22" s="11"/>
      <c r="C22" s="12"/>
      <c r="D22" s="12"/>
      <c r="E22" s="12"/>
      <c r="F22" s="12"/>
      <c r="G22" s="12"/>
      <c r="H22" s="12"/>
      <c r="I22" s="12"/>
      <c r="J22" s="12"/>
      <c r="K22" s="8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2:22" ht="12.75">
      <c r="B23" s="11"/>
      <c r="C23" s="12"/>
      <c r="D23" s="12"/>
      <c r="E23" s="12"/>
      <c r="F23" s="12"/>
      <c r="G23" s="12"/>
      <c r="H23" s="12"/>
      <c r="I23" s="12"/>
      <c r="J23" s="12"/>
      <c r="K23" s="8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2:22" ht="12.75">
      <c r="B24" s="11"/>
      <c r="C24" s="12"/>
      <c r="D24" s="12"/>
      <c r="E24" s="12"/>
      <c r="F24" s="12"/>
      <c r="G24" s="12"/>
      <c r="H24" s="12"/>
      <c r="I24" s="12"/>
      <c r="J24" s="12"/>
      <c r="K24" s="8"/>
      <c r="M24" s="2"/>
      <c r="N24" s="2"/>
      <c r="O24" s="2"/>
      <c r="P24" s="2"/>
      <c r="Q24" s="2"/>
      <c r="R24" s="6"/>
      <c r="S24" s="6"/>
      <c r="T24" s="6"/>
      <c r="U24" s="6"/>
      <c r="V24" s="2"/>
    </row>
    <row r="25" spans="2:22" ht="12.75">
      <c r="B25" s="11"/>
      <c r="C25" s="12"/>
      <c r="D25" s="12"/>
      <c r="E25" s="12"/>
      <c r="F25" s="12"/>
      <c r="G25" s="12"/>
      <c r="H25" s="12"/>
      <c r="I25" s="12"/>
      <c r="J25" s="12"/>
      <c r="K25" s="8"/>
      <c r="M25" s="2"/>
      <c r="N25" s="2"/>
      <c r="O25" s="2"/>
      <c r="P25" s="2"/>
      <c r="Q25" s="2"/>
      <c r="R25" s="25"/>
      <c r="S25" s="9"/>
      <c r="T25" s="10"/>
      <c r="U25" s="10"/>
      <c r="V25" s="2"/>
    </row>
    <row r="26" spans="2:22" ht="10.5" customHeight="1">
      <c r="B26" s="36" t="s">
        <v>92</v>
      </c>
      <c r="C26" s="13" t="s">
        <v>98</v>
      </c>
      <c r="D26" s="13" t="s">
        <v>102</v>
      </c>
      <c r="E26" s="13" t="s">
        <v>103</v>
      </c>
      <c r="F26" s="13" t="s">
        <v>100</v>
      </c>
      <c r="G26" s="13" t="s">
        <v>104</v>
      </c>
      <c r="H26" s="13" t="s">
        <v>105</v>
      </c>
      <c r="I26" s="13" t="s">
        <v>106</v>
      </c>
      <c r="J26" s="14" t="s">
        <v>100</v>
      </c>
      <c r="K26" s="8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2:22" ht="10.5" customHeight="1">
      <c r="B27" s="15">
        <f>IF($F$3="розничный","розница","")</f>
      </c>
      <c r="C27" s="16">
        <f aca="true" t="shared" si="2" ref="C27:J27">IF($B$27="розница",VLOOKUP(C17,цены,3,FALSE),"")</f>
      </c>
      <c r="D27" s="17">
        <f t="shared" si="2"/>
      </c>
      <c r="E27" s="17">
        <f t="shared" si="2"/>
      </c>
      <c r="F27" s="17">
        <f t="shared" si="2"/>
      </c>
      <c r="G27" s="17">
        <f t="shared" si="2"/>
      </c>
      <c r="H27" s="17">
        <f t="shared" si="2"/>
      </c>
      <c r="I27" s="17">
        <f t="shared" si="2"/>
      </c>
      <c r="J27" s="18">
        <f t="shared" si="2"/>
      </c>
      <c r="K27" s="8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2:22" ht="10.5" customHeight="1">
      <c r="B28" s="19" t="str">
        <f>IF($F$3="оптовый","опт","")</f>
        <v>опт</v>
      </c>
      <c r="C28" s="20">
        <f aca="true" t="shared" si="3" ref="C28:J28">IF($B$28="опт",VLOOKUP(C17,цены,4,FALSE),"")</f>
        <v>2530</v>
      </c>
      <c r="D28" s="21">
        <f t="shared" si="3"/>
        <v>910</v>
      </c>
      <c r="E28" s="21">
        <f t="shared" si="3"/>
        <v>1450</v>
      </c>
      <c r="F28" s="21">
        <f t="shared" si="3"/>
        <v>3500</v>
      </c>
      <c r="G28" s="22">
        <f t="shared" si="3"/>
        <v>750</v>
      </c>
      <c r="H28" s="22">
        <f t="shared" si="3"/>
        <v>1920</v>
      </c>
      <c r="I28" s="22">
        <f t="shared" si="3"/>
        <v>1840</v>
      </c>
      <c r="J28" s="23">
        <f t="shared" si="3"/>
        <v>2870</v>
      </c>
      <c r="K28" s="8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2:22" ht="12.75">
      <c r="B29" s="70" t="s">
        <v>0</v>
      </c>
      <c r="C29" s="7" t="s">
        <v>53</v>
      </c>
      <c r="D29" s="7" t="s">
        <v>54</v>
      </c>
      <c r="E29" s="7" t="s">
        <v>55</v>
      </c>
      <c r="F29" s="24" t="s">
        <v>56</v>
      </c>
      <c r="G29" s="24" t="s">
        <v>57</v>
      </c>
      <c r="H29" s="24" t="s">
        <v>58</v>
      </c>
      <c r="I29" s="24" t="s">
        <v>59</v>
      </c>
      <c r="J29" s="7" t="s">
        <v>69</v>
      </c>
      <c r="K29" s="8"/>
      <c r="M29" s="6"/>
      <c r="N29" s="6"/>
      <c r="O29" s="2"/>
      <c r="P29" s="2"/>
      <c r="Q29" s="2"/>
      <c r="R29" s="2"/>
      <c r="S29" s="2"/>
      <c r="T29" s="2"/>
      <c r="U29" s="2"/>
      <c r="V29" s="2"/>
    </row>
    <row r="30" spans="2:22" ht="12.75">
      <c r="B30" s="70"/>
      <c r="C30" s="38"/>
      <c r="D30" s="38" t="s">
        <v>101</v>
      </c>
      <c r="E30" s="38"/>
      <c r="F30" s="38" t="s">
        <v>107</v>
      </c>
      <c r="G30" s="38"/>
      <c r="H30" s="38" t="s">
        <v>107</v>
      </c>
      <c r="I30" s="38" t="s">
        <v>107</v>
      </c>
      <c r="J30" s="38" t="s">
        <v>119</v>
      </c>
      <c r="K30" s="8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2:22" ht="9.75" customHeight="1">
      <c r="B31" s="11"/>
      <c r="C31" s="12"/>
      <c r="D31" s="12"/>
      <c r="E31" s="12"/>
      <c r="F31" s="12"/>
      <c r="G31" s="12"/>
      <c r="H31" s="12"/>
      <c r="I31" s="12"/>
      <c r="J31" s="12"/>
      <c r="K31" s="8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2:22" ht="12.75">
      <c r="B32" s="11"/>
      <c r="C32" s="12"/>
      <c r="D32" s="12"/>
      <c r="E32" s="12"/>
      <c r="F32" s="12"/>
      <c r="G32" s="12"/>
      <c r="H32" s="12"/>
      <c r="I32" s="12"/>
      <c r="J32" s="12"/>
      <c r="K32" s="8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2:22" ht="12.75">
      <c r="B33" s="11"/>
      <c r="C33" s="12"/>
      <c r="D33" s="12"/>
      <c r="E33" s="12"/>
      <c r="F33" s="12"/>
      <c r="G33" s="12"/>
      <c r="H33" s="12"/>
      <c r="I33" s="12"/>
      <c r="J33" s="12"/>
      <c r="K33" s="8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2:22" ht="12.75">
      <c r="B34" s="11"/>
      <c r="C34" s="12"/>
      <c r="D34" s="12"/>
      <c r="E34" s="12"/>
      <c r="F34" s="12"/>
      <c r="G34" s="12"/>
      <c r="H34" s="12"/>
      <c r="I34" s="12"/>
      <c r="J34" s="12"/>
      <c r="K34" s="8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2:22" ht="12.75">
      <c r="B35" s="11"/>
      <c r="C35" s="12"/>
      <c r="D35" s="12"/>
      <c r="E35" s="12"/>
      <c r="F35" s="12"/>
      <c r="G35" s="12"/>
      <c r="H35" s="12"/>
      <c r="I35" s="12"/>
      <c r="J35" s="12"/>
      <c r="K35" s="8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2:22" ht="12.75">
      <c r="B36" s="11"/>
      <c r="C36" s="12"/>
      <c r="D36" s="12"/>
      <c r="E36" s="12"/>
      <c r="F36" s="12"/>
      <c r="G36" s="12"/>
      <c r="H36" s="12"/>
      <c r="I36" s="12"/>
      <c r="J36" s="12"/>
      <c r="K36" s="8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2:22" ht="12.75">
      <c r="B37" s="11"/>
      <c r="C37" s="12"/>
      <c r="D37" s="12"/>
      <c r="E37" s="12"/>
      <c r="F37" s="12"/>
      <c r="G37" s="12"/>
      <c r="H37" s="12"/>
      <c r="I37" s="12"/>
      <c r="J37" s="12"/>
      <c r="K37" s="8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2:22" ht="10.5" customHeight="1">
      <c r="B38" s="36" t="s">
        <v>92</v>
      </c>
      <c r="C38" s="13" t="s">
        <v>98</v>
      </c>
      <c r="D38" s="13" t="s">
        <v>98</v>
      </c>
      <c r="E38" s="13" t="s">
        <v>109</v>
      </c>
      <c r="F38" s="14" t="s">
        <v>100</v>
      </c>
      <c r="G38" s="13" t="s">
        <v>110</v>
      </c>
      <c r="H38" s="13" t="s">
        <v>111</v>
      </c>
      <c r="I38" s="13" t="s">
        <v>111</v>
      </c>
      <c r="J38" s="14" t="s">
        <v>112</v>
      </c>
      <c r="K38" s="8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2:22" ht="10.5" customHeight="1">
      <c r="B39" s="15">
        <f>IF($F$3="розничный","розница","")</f>
      </c>
      <c r="C39" s="16">
        <f aca="true" t="shared" si="4" ref="C39:J39">IF($B$39="розница",VLOOKUP(C29,цены,3,FALSE),"")</f>
      </c>
      <c r="D39" s="17">
        <f t="shared" si="4"/>
      </c>
      <c r="E39" s="17">
        <f t="shared" si="4"/>
      </c>
      <c r="F39" s="17">
        <f t="shared" si="4"/>
      </c>
      <c r="G39" s="17">
        <f t="shared" si="4"/>
      </c>
      <c r="H39" s="17">
        <f t="shared" si="4"/>
      </c>
      <c r="I39" s="17">
        <f t="shared" si="4"/>
      </c>
      <c r="J39" s="18">
        <f t="shared" si="4"/>
      </c>
      <c r="K39" s="8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2:11" ht="10.5" customHeight="1">
      <c r="B40" s="19" t="str">
        <f>IF($F$3="оптовый","опт","")</f>
        <v>опт</v>
      </c>
      <c r="C40" s="20">
        <f aca="true" t="shared" si="5" ref="C40:J40">IF($B$40="опт",VLOOKUP(C29,цены,4,FALSE),"")</f>
        <v>2530</v>
      </c>
      <c r="D40" s="21">
        <f t="shared" si="5"/>
        <v>2530</v>
      </c>
      <c r="E40" s="21">
        <f t="shared" si="5"/>
        <v>1380</v>
      </c>
      <c r="F40" s="21">
        <f t="shared" si="5"/>
        <v>3500</v>
      </c>
      <c r="G40" s="22">
        <f t="shared" si="5"/>
        <v>730</v>
      </c>
      <c r="H40" s="22">
        <f t="shared" si="5"/>
        <v>3200</v>
      </c>
      <c r="I40" s="22">
        <f t="shared" si="5"/>
        <v>3200</v>
      </c>
      <c r="J40" s="23">
        <f t="shared" si="5"/>
        <v>2350</v>
      </c>
      <c r="K40" s="8"/>
    </row>
    <row r="41" spans="2:11" ht="12.75">
      <c r="B41" s="70" t="s">
        <v>0</v>
      </c>
      <c r="C41" s="7" t="s">
        <v>60</v>
      </c>
      <c r="D41" s="7" t="s">
        <v>61</v>
      </c>
      <c r="E41" s="7" t="s">
        <v>67</v>
      </c>
      <c r="F41" s="24" t="s">
        <v>66</v>
      </c>
      <c r="G41" s="24" t="s">
        <v>68</v>
      </c>
      <c r="H41" s="24" t="s">
        <v>71</v>
      </c>
      <c r="I41" s="24" t="s">
        <v>62</v>
      </c>
      <c r="J41" s="37" t="s">
        <v>63</v>
      </c>
      <c r="K41" s="8"/>
    </row>
    <row r="42" spans="2:11" ht="12.75">
      <c r="B42" s="70"/>
      <c r="C42" s="38" t="s">
        <v>119</v>
      </c>
      <c r="D42" s="38" t="s">
        <v>119</v>
      </c>
      <c r="E42" s="38"/>
      <c r="F42" s="38"/>
      <c r="G42" s="38"/>
      <c r="H42" s="38"/>
      <c r="I42" s="38" t="s">
        <v>119</v>
      </c>
      <c r="J42" s="38" t="s">
        <v>119</v>
      </c>
      <c r="K42" s="8"/>
    </row>
    <row r="43" spans="2:11" ht="9.75" customHeight="1">
      <c r="B43" s="11"/>
      <c r="C43" s="12"/>
      <c r="D43" s="12"/>
      <c r="E43" s="12"/>
      <c r="F43" s="12"/>
      <c r="G43" s="12"/>
      <c r="H43" s="12"/>
      <c r="I43" s="12"/>
      <c r="J43" s="12"/>
      <c r="K43" s="8"/>
    </row>
    <row r="44" spans="2:11" ht="12.75">
      <c r="B44" s="11"/>
      <c r="C44" s="12"/>
      <c r="D44" s="12"/>
      <c r="E44" s="12"/>
      <c r="F44" s="12"/>
      <c r="G44" s="12"/>
      <c r="H44" s="12"/>
      <c r="I44" s="12"/>
      <c r="J44" s="12"/>
      <c r="K44" s="8"/>
    </row>
    <row r="45" spans="2:11" ht="12.75">
      <c r="B45" s="11"/>
      <c r="C45" s="12"/>
      <c r="D45" s="12"/>
      <c r="E45" s="12"/>
      <c r="F45" s="12"/>
      <c r="G45" s="12"/>
      <c r="H45" s="12"/>
      <c r="I45" s="12"/>
      <c r="J45" s="12"/>
      <c r="K45" s="8"/>
    </row>
    <row r="46" spans="2:11" ht="12.75">
      <c r="B46" s="11"/>
      <c r="C46" s="12"/>
      <c r="D46" s="12"/>
      <c r="E46" s="12"/>
      <c r="F46" s="12"/>
      <c r="G46" s="12"/>
      <c r="H46" s="12"/>
      <c r="I46" s="12"/>
      <c r="J46" s="12"/>
      <c r="K46" s="8"/>
    </row>
    <row r="47" spans="2:11" ht="12.75">
      <c r="B47" s="11"/>
      <c r="C47" s="12"/>
      <c r="D47" s="12"/>
      <c r="E47" s="12"/>
      <c r="F47" s="12"/>
      <c r="G47" s="12"/>
      <c r="H47" s="12"/>
      <c r="I47" s="12"/>
      <c r="J47" s="12"/>
      <c r="K47" s="8"/>
    </row>
    <row r="48" spans="2:11" ht="12.75">
      <c r="B48" s="11"/>
      <c r="C48" s="12"/>
      <c r="D48" s="12"/>
      <c r="E48" s="12"/>
      <c r="F48" s="12"/>
      <c r="G48" s="12"/>
      <c r="H48" s="12"/>
      <c r="I48" s="12"/>
      <c r="J48" s="12"/>
      <c r="K48" s="8"/>
    </row>
    <row r="49" spans="2:11" ht="12.75">
      <c r="B49" s="11"/>
      <c r="C49" s="12"/>
      <c r="D49" s="12"/>
      <c r="E49" s="12"/>
      <c r="F49" s="12"/>
      <c r="G49" s="12"/>
      <c r="H49" s="12"/>
      <c r="I49" s="12"/>
      <c r="J49" s="12"/>
      <c r="K49" s="8"/>
    </row>
    <row r="50" spans="2:11" ht="10.5" customHeight="1">
      <c r="B50" s="36" t="s">
        <v>92</v>
      </c>
      <c r="C50" s="13" t="s">
        <v>113</v>
      </c>
      <c r="D50" s="13" t="s">
        <v>113</v>
      </c>
      <c r="E50" s="13" t="s">
        <v>114</v>
      </c>
      <c r="F50" s="13" t="s">
        <v>115</v>
      </c>
      <c r="G50" s="13" t="s">
        <v>116</v>
      </c>
      <c r="H50" s="13" t="s">
        <v>117</v>
      </c>
      <c r="I50" s="13" t="s">
        <v>118</v>
      </c>
      <c r="J50" s="13" t="s">
        <v>118</v>
      </c>
      <c r="K50" s="8"/>
    </row>
    <row r="51" spans="2:11" ht="10.5" customHeight="1">
      <c r="B51" s="15">
        <f>IF($F$3="розничный","розница","")</f>
      </c>
      <c r="C51" s="16">
        <f aca="true" t="shared" si="6" ref="C51:J51">IF($B$51="розница",VLOOKUP(C41,цены,3,FALSE),"")</f>
      </c>
      <c r="D51" s="17">
        <f t="shared" si="6"/>
      </c>
      <c r="E51" s="17">
        <f t="shared" si="6"/>
      </c>
      <c r="F51" s="17">
        <f t="shared" si="6"/>
      </c>
      <c r="G51" s="17">
        <f t="shared" si="6"/>
      </c>
      <c r="H51" s="17">
        <f t="shared" si="6"/>
      </c>
      <c r="I51" s="17">
        <f t="shared" si="6"/>
      </c>
      <c r="J51" s="18">
        <f t="shared" si="6"/>
      </c>
      <c r="K51" s="8"/>
    </row>
    <row r="52" spans="2:11" ht="10.5" customHeight="1">
      <c r="B52" s="19" t="str">
        <f>IF($F$3="оптовый","опт","")</f>
        <v>опт</v>
      </c>
      <c r="C52" s="20">
        <f aca="true" t="shared" si="7" ref="C52:J52">IF($B$52="опт",VLOOKUP(C41,цены,4,FALSE),"")</f>
        <v>1850</v>
      </c>
      <c r="D52" s="21">
        <f t="shared" si="7"/>
        <v>1850</v>
      </c>
      <c r="E52" s="21">
        <f t="shared" si="7"/>
        <v>1500</v>
      </c>
      <c r="F52" s="21">
        <f t="shared" si="7"/>
        <v>1450</v>
      </c>
      <c r="G52" s="22">
        <f t="shared" si="7"/>
        <v>1660</v>
      </c>
      <c r="H52" s="22">
        <f t="shared" si="7"/>
        <v>1760</v>
      </c>
      <c r="I52" s="22">
        <f t="shared" si="7"/>
        <v>1810</v>
      </c>
      <c r="J52" s="23">
        <f t="shared" si="7"/>
        <v>1810</v>
      </c>
      <c r="K52" s="8"/>
    </row>
    <row r="53" spans="2:11" ht="12.75">
      <c r="B53" s="70" t="s">
        <v>0</v>
      </c>
      <c r="C53" s="7" t="s">
        <v>64</v>
      </c>
      <c r="D53" s="7" t="s">
        <v>65</v>
      </c>
      <c r="E53" s="7" t="s">
        <v>70</v>
      </c>
      <c r="F53" s="7" t="s">
        <v>122</v>
      </c>
      <c r="G53" s="24" t="s">
        <v>123</v>
      </c>
      <c r="H53" s="24"/>
      <c r="I53" s="24"/>
      <c r="J53" s="24"/>
      <c r="K53" s="8"/>
    </row>
    <row r="54" spans="2:11" ht="12.75">
      <c r="B54" s="70"/>
      <c r="C54" s="38" t="s">
        <v>119</v>
      </c>
      <c r="D54" s="38" t="s">
        <v>119</v>
      </c>
      <c r="E54" s="38"/>
      <c r="F54" s="38" t="s">
        <v>124</v>
      </c>
      <c r="G54" s="38" t="s">
        <v>124</v>
      </c>
      <c r="H54" s="38"/>
      <c r="I54" s="38"/>
      <c r="J54" s="38"/>
      <c r="K54" s="34"/>
    </row>
    <row r="55" spans="2:11" ht="9.75" customHeight="1">
      <c r="B55" s="11"/>
      <c r="C55" s="12"/>
      <c r="D55" s="12"/>
      <c r="E55" s="12"/>
      <c r="F55" s="12"/>
      <c r="G55" s="12"/>
      <c r="H55" s="12"/>
      <c r="I55" s="12"/>
      <c r="J55" s="12"/>
      <c r="K55" s="8"/>
    </row>
    <row r="56" spans="2:11" ht="12.75">
      <c r="B56" s="11"/>
      <c r="C56" s="12"/>
      <c r="D56" s="12"/>
      <c r="E56" s="12"/>
      <c r="F56" s="12"/>
      <c r="G56" s="12"/>
      <c r="H56" s="12"/>
      <c r="I56" s="12"/>
      <c r="J56" s="12"/>
      <c r="K56" s="8"/>
    </row>
    <row r="57" spans="2:11" ht="12.75">
      <c r="B57" s="11"/>
      <c r="C57" s="12"/>
      <c r="D57" s="12"/>
      <c r="E57" s="12"/>
      <c r="F57" s="12"/>
      <c r="G57" s="12"/>
      <c r="H57" s="12"/>
      <c r="I57" s="12"/>
      <c r="J57" s="12"/>
      <c r="K57" s="8"/>
    </row>
    <row r="58" spans="2:11" ht="12.75">
      <c r="B58" s="11"/>
      <c r="C58" s="12"/>
      <c r="D58" s="12"/>
      <c r="E58" s="12"/>
      <c r="F58" s="12"/>
      <c r="G58" s="12"/>
      <c r="H58" s="12"/>
      <c r="I58" s="12"/>
      <c r="J58" s="12"/>
      <c r="K58" s="8"/>
    </row>
    <row r="59" spans="2:11" ht="12.75">
      <c r="B59" s="11"/>
      <c r="C59" s="12"/>
      <c r="D59" s="12"/>
      <c r="E59" s="12"/>
      <c r="F59" s="12"/>
      <c r="G59" s="12"/>
      <c r="H59" s="12"/>
      <c r="I59" s="12"/>
      <c r="J59" s="12"/>
      <c r="K59" s="8"/>
    </row>
    <row r="60" spans="2:11" ht="12.75">
      <c r="B60" s="11"/>
      <c r="C60" s="12"/>
      <c r="D60" s="12"/>
      <c r="E60" s="12"/>
      <c r="F60" s="12"/>
      <c r="G60" s="12"/>
      <c r="H60" s="12"/>
      <c r="I60" s="12"/>
      <c r="J60" s="12"/>
      <c r="K60" s="8"/>
    </row>
    <row r="61" spans="2:11" ht="12.75">
      <c r="B61" s="11"/>
      <c r="C61" s="12"/>
      <c r="D61" s="12"/>
      <c r="E61" s="12"/>
      <c r="F61" s="12"/>
      <c r="G61" s="12"/>
      <c r="H61" s="12"/>
      <c r="I61" s="12"/>
      <c r="J61" s="12"/>
      <c r="K61" s="8"/>
    </row>
    <row r="62" spans="2:11" ht="10.5" customHeight="1">
      <c r="B62" s="36" t="s">
        <v>92</v>
      </c>
      <c r="C62" s="13" t="s">
        <v>120</v>
      </c>
      <c r="D62" s="13" t="s">
        <v>120</v>
      </c>
      <c r="E62" s="13" t="s">
        <v>121</v>
      </c>
      <c r="F62" s="13" t="s">
        <v>100</v>
      </c>
      <c r="G62" s="13" t="s">
        <v>98</v>
      </c>
      <c r="H62" s="13"/>
      <c r="I62" s="13"/>
      <c r="J62" s="13"/>
      <c r="K62" s="8"/>
    </row>
    <row r="63" spans="2:11" ht="10.5" customHeight="1">
      <c r="B63" s="15">
        <f>IF($F$3="розничный","розница","")</f>
      </c>
      <c r="C63" s="16">
        <f aca="true" t="shared" si="8" ref="C63:J63">IF($B$63="розница",VLOOKUP(C53,цены,3,FALSE),"")</f>
      </c>
      <c r="D63" s="17">
        <f t="shared" si="8"/>
      </c>
      <c r="E63" s="17">
        <f t="shared" si="8"/>
      </c>
      <c r="F63" s="17">
        <f t="shared" si="8"/>
      </c>
      <c r="G63" s="17">
        <f t="shared" si="8"/>
      </c>
      <c r="H63" s="17">
        <f t="shared" si="8"/>
      </c>
      <c r="I63" s="17">
        <f t="shared" si="8"/>
      </c>
      <c r="J63" s="18">
        <f t="shared" si="8"/>
      </c>
      <c r="K63" s="8"/>
    </row>
    <row r="64" spans="2:11" ht="10.5" customHeight="1" thickBot="1">
      <c r="B64" s="19" t="str">
        <f>IF($F$3="оптовый","опт","")</f>
        <v>опт</v>
      </c>
      <c r="C64" s="26">
        <f aca="true" t="shared" si="9" ref="C64:J64">IF($B$64="опт",VLOOKUP(C53,цены,4,FALSE),"")</f>
        <v>1910</v>
      </c>
      <c r="D64" s="22">
        <f t="shared" si="9"/>
        <v>1910</v>
      </c>
      <c r="E64" s="22">
        <f t="shared" si="9"/>
        <v>1660</v>
      </c>
      <c r="F64" s="22" t="e">
        <f t="shared" si="9"/>
        <v>#N/A</v>
      </c>
      <c r="G64" s="22" t="e">
        <f t="shared" si="9"/>
        <v>#N/A</v>
      </c>
      <c r="H64" s="22" t="e">
        <f t="shared" si="9"/>
        <v>#N/A</v>
      </c>
      <c r="I64" s="22" t="e">
        <f t="shared" si="9"/>
        <v>#N/A</v>
      </c>
      <c r="J64" s="27" t="e">
        <f t="shared" si="9"/>
        <v>#N/A</v>
      </c>
      <c r="K64" s="8"/>
    </row>
    <row r="65" spans="2:10" ht="10.5" customHeight="1">
      <c r="B65" s="28"/>
      <c r="C65" s="29"/>
      <c r="D65" s="29"/>
      <c r="E65" s="29"/>
      <c r="F65" s="29"/>
      <c r="G65" s="29"/>
      <c r="H65" s="29"/>
      <c r="I65" s="29"/>
      <c r="J65" s="29"/>
    </row>
    <row r="66" spans="1:11" ht="10.5" customHeight="1">
      <c r="A66" s="2"/>
      <c r="B66" s="2"/>
      <c r="C66" s="30" t="s">
        <v>1</v>
      </c>
      <c r="D66" s="31"/>
      <c r="E66" s="31"/>
      <c r="F66" s="31"/>
      <c r="G66" s="31"/>
      <c r="H66" s="30" t="s">
        <v>2</v>
      </c>
      <c r="I66" s="31"/>
      <c r="J66" s="31"/>
      <c r="K66" s="2"/>
    </row>
    <row r="67" spans="3:10" ht="10.5" customHeight="1">
      <c r="C67" s="32" t="s">
        <v>8</v>
      </c>
      <c r="D67" s="33"/>
      <c r="E67" s="33"/>
      <c r="F67" s="33"/>
      <c r="G67" s="33"/>
      <c r="H67" s="32" t="s">
        <v>3</v>
      </c>
      <c r="I67" s="33"/>
      <c r="J67" s="33"/>
    </row>
    <row r="68" spans="3:10" ht="10.5" customHeight="1">
      <c r="C68" s="32" t="s">
        <v>93</v>
      </c>
      <c r="D68" s="33"/>
      <c r="E68" s="33"/>
      <c r="F68" s="33"/>
      <c r="G68" s="33"/>
      <c r="H68" s="32" t="s">
        <v>4</v>
      </c>
      <c r="I68" s="33"/>
      <c r="J68" s="33"/>
    </row>
    <row r="69" spans="3:10" ht="10.5" customHeight="1">
      <c r="C69" s="32" t="s">
        <v>94</v>
      </c>
      <c r="D69" s="33"/>
      <c r="E69" s="33"/>
      <c r="F69" s="33"/>
      <c r="G69" s="33"/>
      <c r="H69" s="32" t="s">
        <v>95</v>
      </c>
      <c r="I69" s="33"/>
      <c r="J69" s="35"/>
    </row>
  </sheetData>
  <sheetProtection password="B5F7" sheet="1" objects="1" scenarios="1" selectLockedCells="1" selectUnlockedCells="1"/>
  <mergeCells count="9">
    <mergeCell ref="B29:B30"/>
    <mergeCell ref="B41:B42"/>
    <mergeCell ref="B53:B54"/>
    <mergeCell ref="H1:J1"/>
    <mergeCell ref="H2:J2"/>
    <mergeCell ref="H3:J3"/>
    <mergeCell ref="H4:J4"/>
    <mergeCell ref="B5:B6"/>
    <mergeCell ref="B17:B18"/>
  </mergeCells>
  <hyperlinks>
    <hyperlink ref="H3" r:id="rId1" display="d-konstruktor@mail.ru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84" customWidth="1"/>
    <col min="2" max="16384" width="9.140625" style="84" customWidth="1"/>
  </cols>
  <sheetData>
    <row r="1" spans="1:15" ht="15.75">
      <c r="A1" s="76"/>
      <c r="B1" s="77"/>
      <c r="C1" s="78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5.75">
      <c r="A2" s="76"/>
      <c r="B2" s="79" t="s">
        <v>142</v>
      </c>
      <c r="C2" s="78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15.75">
      <c r="A3" s="76"/>
      <c r="B3" s="79" t="s">
        <v>131</v>
      </c>
      <c r="C3" s="78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ht="15">
      <c r="A4" s="76"/>
      <c r="B4" s="80" t="s">
        <v>132</v>
      </c>
      <c r="C4" s="78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ht="15">
      <c r="A5" s="76"/>
      <c r="B5" s="80" t="s">
        <v>133</v>
      </c>
      <c r="C5" s="78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5" ht="15">
      <c r="A6" s="76"/>
      <c r="B6" s="80" t="s">
        <v>134</v>
      </c>
      <c r="C6" s="78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5" ht="15">
      <c r="A7" s="76"/>
      <c r="B7" s="80" t="s">
        <v>135</v>
      </c>
      <c r="C7" s="78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1:15" ht="15.75">
      <c r="A8" s="76"/>
      <c r="B8" s="79"/>
      <c r="C8" s="78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5" ht="15.75">
      <c r="A9" s="76"/>
      <c r="B9" s="77" t="s">
        <v>136</v>
      </c>
      <c r="C9" s="78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1:15" ht="15.75">
      <c r="A10" s="76"/>
      <c r="B10" s="77" t="s">
        <v>137</v>
      </c>
      <c r="C10" s="78"/>
      <c r="D10" s="76"/>
      <c r="E10" s="76"/>
      <c r="F10" s="81" t="s">
        <v>138</v>
      </c>
      <c r="G10" s="76"/>
      <c r="H10" s="76"/>
      <c r="I10" s="76"/>
      <c r="J10" s="76"/>
      <c r="K10" s="76"/>
      <c r="L10" s="76"/>
      <c r="M10" s="76"/>
      <c r="N10" s="76"/>
      <c r="O10" s="76"/>
    </row>
    <row r="11" spans="1:15" ht="15.75">
      <c r="A11" s="76"/>
      <c r="B11" s="79" t="s">
        <v>139</v>
      </c>
      <c r="C11" s="78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</row>
    <row r="12" spans="1:15" ht="15.75">
      <c r="A12" s="76"/>
      <c r="B12" s="79"/>
      <c r="C12" s="78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</row>
    <row r="13" spans="1:15" ht="15.75">
      <c r="A13" s="76"/>
      <c r="B13" s="82"/>
      <c r="C13" s="78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</row>
    <row r="14" spans="1:15" ht="15.75">
      <c r="A14" s="76"/>
      <c r="B14" s="83" t="s">
        <v>140</v>
      </c>
      <c r="C14" s="78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</row>
    <row r="15" spans="1:15" ht="15.75">
      <c r="A15" s="76"/>
      <c r="B15" s="83" t="s">
        <v>141</v>
      </c>
      <c r="C15" s="78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</row>
    <row r="16" spans="1:15" ht="1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</row>
    <row r="17" spans="1:15" ht="1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</row>
    <row r="18" spans="1:15" ht="1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</row>
    <row r="19" spans="1:15" ht="1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</row>
    <row r="20" spans="1:15" ht="1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</row>
    <row r="21" spans="1:15" ht="15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</row>
    <row r="22" spans="1:15" ht="1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</row>
    <row r="23" spans="1:15" ht="1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</row>
    <row r="24" spans="1:15" ht="15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</row>
    <row r="25" spans="1:15" ht="1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</row>
    <row r="26" spans="1:15" ht="1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</row>
    <row r="27" spans="1:15" ht="1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</row>
    <row r="28" spans="1:15" ht="1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</row>
    <row r="29" spans="1:15" ht="1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</row>
  </sheetData>
  <sheetProtection password="B5F7" sheet="1" objects="1" scenarios="1"/>
  <hyperlinks>
    <hyperlink ref="B4" r:id="rId1" display="mailto:ProgMebel@yandex.ru"/>
    <hyperlink ref="B5" r:id="rId2" display="http://konstruktor.3dn.ru"/>
    <hyperlink ref="B7" r:id="rId3" display="https://www.facebook.com/groups/dkonstruktor"/>
    <hyperlink ref="F10" r:id="rId4" display="https://vk.com/topic-65864666_29378012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"Конструктор"</dc:title>
  <dc:subject/>
  <dc:creator>d.kondratov</dc:creator>
  <cp:keywords/>
  <dc:description>прайс-лист на серию офисной мебели "Конструктор"
d-konstruktor@mail.ru</dc:description>
  <cp:lastModifiedBy>d.konstruktor</cp:lastModifiedBy>
  <cp:lastPrinted>2012-12-25T04:37:54Z</cp:lastPrinted>
  <dcterms:created xsi:type="dcterms:W3CDTF">2010-09-16T18:58:54Z</dcterms:created>
  <dcterms:modified xsi:type="dcterms:W3CDTF">2019-10-18T03:26:26Z</dcterms:modified>
  <cp:category>диллеры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